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elgrady/Dropbox/My Mac (Michael’s MacBook Air)/Documents/"/>
    </mc:Choice>
  </mc:AlternateContent>
  <xr:revisionPtr revIDLastSave="0" documentId="8_{9FE3B36C-D3EA-1C44-8114-95C1741759B2}" xr6:coauthVersionLast="47" xr6:coauthVersionMax="47" xr10:uidLastSave="{00000000-0000-0000-0000-000000000000}"/>
  <bookViews>
    <workbookView xWindow="160" yWindow="620" windowWidth="28420" windowHeight="15940" tabRatio="832" xr2:uid="{00000000-000D-0000-FFFF-FFFF00000000}"/>
  </bookViews>
  <sheets>
    <sheet name="GDP and Debt Summary" sheetId="2" r:id="rId1"/>
    <sheet name="Debt Chart" sheetId="9" r:id="rId2"/>
    <sheet name="R&amp;R Data" sheetId="11" r:id="rId3"/>
    <sheet name="Shadow Banking Totals" sheetId="13" r:id="rId4"/>
  </sheets>
  <definedNames>
    <definedName name="_xlnm.Print_Titles" localSheetId="0">'GDP and Debt Summary'!$5:$5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W11" i="2"/>
  <c r="U11" i="2"/>
  <c r="G42" i="9"/>
  <c r="H42" i="9"/>
  <c r="S11" i="2"/>
  <c r="N11" i="2"/>
  <c r="O11" i="2" s="1"/>
  <c r="J11" i="2"/>
  <c r="C11" i="2"/>
  <c r="I11" i="2"/>
  <c r="H7" i="2"/>
  <c r="I7" i="2" s="1"/>
  <c r="H8" i="2"/>
  <c r="I8" i="2" s="1"/>
  <c r="H11" i="2"/>
  <c r="H12" i="2"/>
  <c r="H9" i="2"/>
  <c r="I9" i="2" s="1"/>
  <c r="H10" i="2" l="1"/>
  <c r="I10" i="2" s="1"/>
  <c r="N12" i="2" l="1"/>
  <c r="O12" i="2" s="1"/>
  <c r="G41" i="9"/>
  <c r="H41" i="9"/>
  <c r="W12" i="2"/>
  <c r="U12" i="2"/>
  <c r="S12" i="2"/>
  <c r="K12" i="2"/>
  <c r="C12" i="2"/>
  <c r="C13" i="2"/>
  <c r="I12" i="2"/>
  <c r="G40" i="9"/>
  <c r="H40" i="9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8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9" i="13"/>
  <c r="D62" i="13"/>
  <c r="D65" i="13"/>
  <c r="D68" i="13"/>
  <c r="D80" i="13"/>
  <c r="D81" i="13"/>
  <c r="D82" i="13"/>
  <c r="D83" i="13"/>
  <c r="D84" i="13"/>
  <c r="D85" i="13"/>
  <c r="D86" i="13"/>
  <c r="D4" i="13"/>
  <c r="W13" i="2"/>
  <c r="U13" i="2"/>
  <c r="S13" i="2"/>
  <c r="N13" i="2"/>
  <c r="O13" i="2" s="1"/>
  <c r="J13" i="2"/>
  <c r="E38" i="2"/>
  <c r="E39" i="2"/>
  <c r="E40" i="2"/>
  <c r="E41" i="2"/>
  <c r="E42" i="2"/>
  <c r="E43" i="2"/>
  <c r="E44" i="2"/>
  <c r="E45" i="2"/>
  <c r="E46" i="2"/>
  <c r="E47" i="2"/>
  <c r="E37" i="2"/>
  <c r="H13" i="2"/>
  <c r="I13" i="2" s="1"/>
  <c r="H16" i="2"/>
  <c r="I16" i="2" s="1"/>
  <c r="H17" i="2"/>
  <c r="I17" i="2" s="1"/>
  <c r="H18" i="2"/>
  <c r="I18" i="2" s="1"/>
  <c r="H19" i="2"/>
  <c r="I19" i="2"/>
  <c r="H20" i="2"/>
  <c r="I20" i="2"/>
  <c r="H21" i="2"/>
  <c r="I21" i="2"/>
  <c r="H22" i="2"/>
  <c r="I22" i="2" s="1"/>
  <c r="H23" i="2"/>
  <c r="I23" i="2"/>
  <c r="H24" i="2"/>
  <c r="I24" i="2" s="1"/>
  <c r="H25" i="2"/>
  <c r="I25" i="2" s="1"/>
  <c r="H15" i="2"/>
  <c r="I15" i="2" s="1"/>
  <c r="H39" i="9"/>
  <c r="G39" i="9"/>
  <c r="N14" i="2"/>
  <c r="O14" i="2" s="1"/>
  <c r="N15" i="2"/>
  <c r="O15" i="2"/>
  <c r="W14" i="2"/>
  <c r="U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14" i="2"/>
  <c r="J14" i="2"/>
  <c r="H14" i="2"/>
  <c r="I14" i="2"/>
  <c r="E14" i="2"/>
  <c r="H38" i="9"/>
  <c r="G38" i="9"/>
  <c r="W15" i="2"/>
  <c r="W16" i="2"/>
  <c r="W17" i="2"/>
  <c r="W18" i="2"/>
  <c r="W19" i="2"/>
  <c r="W20" i="2"/>
  <c r="W21" i="2"/>
  <c r="W22" i="2"/>
  <c r="W23" i="2"/>
  <c r="W24" i="2"/>
  <c r="W25" i="2"/>
  <c r="U16" i="2"/>
  <c r="U15" i="2"/>
  <c r="J15" i="2"/>
  <c r="E15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17" i="2"/>
  <c r="N16" i="2"/>
  <c r="O16" i="2" s="1"/>
  <c r="J16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17" i="2"/>
  <c r="E16" i="2"/>
  <c r="G37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17" i="2"/>
  <c r="G36" i="9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17" i="2"/>
  <c r="O17" i="2"/>
  <c r="G26" i="9"/>
  <c r="G27" i="9"/>
  <c r="G28" i="9"/>
  <c r="G29" i="9"/>
  <c r="G30" i="9"/>
  <c r="G31" i="9"/>
  <c r="G32" i="9"/>
  <c r="G33" i="9"/>
  <c r="G34" i="9"/>
  <c r="G3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</calcChain>
</file>

<file path=xl/sharedStrings.xml><?xml version="1.0" encoding="utf-8"?>
<sst xmlns="http://schemas.openxmlformats.org/spreadsheetml/2006/main" count="776" uniqueCount="134">
  <si>
    <t>Nominal GDP</t>
  </si>
  <si>
    <t>-</t>
  </si>
  <si>
    <t>[1]</t>
  </si>
  <si>
    <t>[2]</t>
  </si>
  <si>
    <t>GDP</t>
  </si>
  <si>
    <t xml:space="preserve">Government Debt to GDP  </t>
  </si>
  <si>
    <t xml:space="preserve">Private Debt to GDP  </t>
  </si>
  <si>
    <t>in billion yuan</t>
  </si>
  <si>
    <t>In billion yuan</t>
  </si>
  <si>
    <t>Sources:</t>
  </si>
  <si>
    <t>[3]. CarmenReinhart.com/data/</t>
  </si>
  <si>
    <t>Note:</t>
  </si>
  <si>
    <t>Public Debt</t>
  </si>
  <si>
    <t>Private Debt</t>
  </si>
  <si>
    <t>Public Debt to GDP</t>
  </si>
  <si>
    <t>Private Debt to GDP</t>
  </si>
  <si>
    <t>[5]. World Bank</t>
  </si>
  <si>
    <t xml:space="preserve">   Year   </t>
  </si>
  <si>
    <t xml:space="preserve">Nominal GDP   </t>
  </si>
  <si>
    <t xml:space="preserve">Government Debt   </t>
  </si>
  <si>
    <t xml:space="preserve">   Private Debt   </t>
  </si>
  <si>
    <t xml:space="preserve">Exports   </t>
  </si>
  <si>
    <t xml:space="preserve">Imports   </t>
  </si>
  <si>
    <t xml:space="preserve">Net Exports  </t>
  </si>
  <si>
    <t>Net Exports to GDP</t>
  </si>
  <si>
    <t>CPI Index</t>
  </si>
  <si>
    <t>Inflation Rate</t>
  </si>
  <si>
    <t>Market Cap to GDP</t>
  </si>
  <si>
    <t xml:space="preserve">Population  </t>
  </si>
  <si>
    <t xml:space="preserve">IMF    </t>
  </si>
  <si>
    <t xml:space="preserve">R&amp;R   </t>
  </si>
  <si>
    <t xml:space="preserve">Household </t>
  </si>
  <si>
    <t>Non-financial Corporations</t>
  </si>
  <si>
    <t xml:space="preserve">Total   </t>
  </si>
  <si>
    <t>[3]</t>
  </si>
  <si>
    <t>[4]</t>
  </si>
  <si>
    <t>[5]</t>
  </si>
  <si>
    <t>[4]. BIS, Bank for International Settlements</t>
  </si>
  <si>
    <t>2) CPI Index - 2010=100</t>
  </si>
  <si>
    <t>3) Inflation rate based on 12-month change in CPI</t>
  </si>
  <si>
    <t>Interest Rates</t>
  </si>
  <si>
    <t>Lending</t>
  </si>
  <si>
    <t>Treasury Bills</t>
  </si>
  <si>
    <t>[6]</t>
  </si>
  <si>
    <t>[6]. International Monetary Fund, International Financial Statistics</t>
  </si>
  <si>
    <t>Current Account Balance</t>
  </si>
  <si>
    <t>Current Account Balance to GDP</t>
  </si>
  <si>
    <t>China: Debt-to-GDP ratios</t>
  </si>
  <si>
    <t>© 2010 by Carmen M. Reinhart and Kenneth S. Rogoff. All rights reserved.</t>
  </si>
  <si>
    <t>Based on:</t>
  </si>
  <si>
    <t>Period:</t>
  </si>
  <si>
    <t>Series</t>
  </si>
  <si>
    <t>1920-1936</t>
  </si>
  <si>
    <t xml:space="preserve">Total gross central government debt </t>
  </si>
  <si>
    <t>1978-2009</t>
  </si>
  <si>
    <t>Domestic central government debt issuance</t>
  </si>
  <si>
    <t>China Statistical Yearbook Various years, http://www.ndac.org.cn/index.jsp</t>
  </si>
  <si>
    <t>1865-1918</t>
  </si>
  <si>
    <t>Domestic and external government bond issuance</t>
  </si>
  <si>
    <t>Huang, Fen-Hua Public Debts in China,(1919) New York: MAS Press.</t>
  </si>
  <si>
    <t>1978-2010</t>
  </si>
  <si>
    <t>1979-2002</t>
  </si>
  <si>
    <t>Gross external debt liabilities:  portfolio debt + other investment</t>
  </si>
  <si>
    <t>1937-1948</t>
  </si>
  <si>
    <t>Total gross central government debt and exports</t>
  </si>
  <si>
    <t>1937-1949</t>
  </si>
  <si>
    <t>1895-1925</t>
  </si>
  <si>
    <t>External government bond issuance</t>
  </si>
  <si>
    <t>1970-2008</t>
  </si>
  <si>
    <t>Total external debt and GNP</t>
  </si>
  <si>
    <t>2001-2009</t>
  </si>
  <si>
    <t>Total gross external debt</t>
  </si>
  <si>
    <t>Mainland</t>
  </si>
  <si>
    <t>Hong Kong</t>
  </si>
  <si>
    <t>Mainland plus Hong Kong</t>
  </si>
  <si>
    <t>1865-1937</t>
  </si>
  <si>
    <t>1982-2009</t>
  </si>
  <si>
    <t>1981-2008</t>
  </si>
  <si>
    <t>1979-2009</t>
  </si>
  <si>
    <t>1985-2008</t>
  </si>
  <si>
    <t>Total (domestic plus external)</t>
  </si>
  <si>
    <t>Total (public plus private)</t>
  </si>
  <si>
    <t>gross central government</t>
  </si>
  <si>
    <t>gross external</t>
  </si>
  <si>
    <t>debt/exports</t>
  </si>
  <si>
    <t>debt/GDP</t>
  </si>
  <si>
    <t>Debt/GDP</t>
  </si>
  <si>
    <r>
      <t xml:space="preserve">Source: Reinhart, Camen M. and Kenneth S. Rogoff, “From Financial Crash to Debt Crisis,” NBER Working Paper 15795, March 2010. Forthcoming in </t>
    </r>
    <r>
      <rPr>
        <i/>
        <sz val="12"/>
        <color indexed="58"/>
        <rFont val="Times New Roman"/>
        <family val="1"/>
      </rPr>
      <t xml:space="preserve">American Economic Review. </t>
    </r>
    <r>
      <rPr>
        <sz val="12"/>
        <color indexed="58"/>
        <rFont val="Times New Roman"/>
        <family val="1"/>
      </rPr>
      <t xml:space="preserve"> </t>
    </r>
  </si>
  <si>
    <r>
      <t xml:space="preserve">Cheng, Linsun. 2003. </t>
    </r>
    <r>
      <rPr>
        <i/>
        <sz val="12"/>
        <color indexed="58"/>
        <rFont val="Times New Roman"/>
        <family val="1"/>
      </rPr>
      <t>Banking in Modern China: Entrepreneurs, Professional Managers, and the Development of Chinese Banks, 1897</t>
    </r>
    <r>
      <rPr>
        <sz val="12"/>
        <color indexed="58"/>
        <rFont val="Times New Roman"/>
        <family val="1"/>
      </rPr>
      <t>–</t>
    </r>
    <r>
      <rPr>
        <i/>
        <sz val="12"/>
        <color indexed="58"/>
        <rFont val="Times New Roman"/>
        <family val="1"/>
      </rPr>
      <t>1937.</t>
    </r>
    <r>
      <rPr>
        <sz val="12"/>
        <color indexed="58"/>
        <rFont val="Times New Roman"/>
        <family val="1"/>
      </rPr>
      <t xml:space="preserve"> Cambridge: Cambridge University Press. </t>
    </r>
  </si>
  <si>
    <r>
      <t xml:space="preserve">International Monetary Fund, various issues, </t>
    </r>
    <r>
      <rPr>
        <i/>
        <sz val="11"/>
        <color indexed="58"/>
        <rFont val="Times New Roman"/>
        <family val="1"/>
      </rPr>
      <t>International Financial Statistics</t>
    </r>
    <r>
      <rPr>
        <sz val="10"/>
        <color indexed="58"/>
        <rFont val="Arial"/>
        <family val="2"/>
      </rPr>
      <t xml:space="preserve"> and </t>
    </r>
    <r>
      <rPr>
        <i/>
        <sz val="11"/>
        <color indexed="58"/>
        <rFont val="Times New Roman"/>
        <family val="1"/>
      </rPr>
      <t xml:space="preserve">World Economic Outlook, </t>
    </r>
    <r>
      <rPr>
        <sz val="11"/>
        <color indexed="58"/>
        <rFont val="Times New Roman"/>
        <family val="2"/>
      </rPr>
      <t>Washington DC. (Diaz Alejandro for WWII years)</t>
    </r>
  </si>
  <si>
    <r>
      <t>Lane, Philip R. and Gian Maria Milesi-Ferretti (2010), "The External Wealth of Nations Mark II: Revised Extended Estimates of Foreign Assets and Liabilities,1970-2004" in Crowe et. a. eds.,</t>
    </r>
    <r>
      <rPr>
        <i/>
        <sz val="11"/>
        <color indexed="58"/>
        <rFont val="Times New Roman"/>
        <family val="1"/>
      </rPr>
      <t xml:space="preserve"> Macrofinancial Linkages: Trends, Crises, and Policies, Washington DC: International Monetary Fund.</t>
    </r>
  </si>
  <si>
    <r>
      <t xml:space="preserve">League of Nations, various years, </t>
    </r>
    <r>
      <rPr>
        <i/>
        <sz val="11"/>
        <color indexed="58"/>
        <rFont val="Times New Roman"/>
        <family val="1"/>
      </rPr>
      <t>Statistical Abstract</t>
    </r>
    <r>
      <rPr>
        <sz val="10"/>
        <color indexed="58"/>
        <rFont val="Arial"/>
        <family val="2"/>
      </rPr>
      <t>, Geneva: League of Nations.</t>
    </r>
  </si>
  <si>
    <r>
      <t xml:space="preserve">United Nations ,Various years. </t>
    </r>
    <r>
      <rPr>
        <i/>
        <sz val="12"/>
        <color indexed="58"/>
        <rFont val="Times New Roman"/>
        <family val="1"/>
      </rPr>
      <t xml:space="preserve">Yearbook, </t>
    </r>
    <r>
      <rPr>
        <sz val="12"/>
        <color indexed="58"/>
        <rFont val="Times New Roman"/>
        <family val="1"/>
      </rPr>
      <t xml:space="preserve"> New York: United Nations. </t>
    </r>
  </si>
  <si>
    <r>
      <t xml:space="preserve">Winkler, Max, </t>
    </r>
    <r>
      <rPr>
        <i/>
        <sz val="11"/>
        <color indexed="58"/>
        <rFont val="Times New Roman"/>
        <family val="1"/>
      </rPr>
      <t>Foreign Bonds, An Autopsy</t>
    </r>
    <r>
      <rPr>
        <sz val="11"/>
        <color indexed="58"/>
        <rFont val="Times New Roman"/>
        <family val="2"/>
      </rPr>
      <t xml:space="preserve"> (Philadelphia: Swain, Co. 1933)</t>
    </r>
  </si>
  <si>
    <r>
      <t xml:space="preserve">World Bank. Various years. </t>
    </r>
    <r>
      <rPr>
        <i/>
        <sz val="12"/>
        <color indexed="58"/>
        <rFont val="Times New Roman"/>
        <family val="1"/>
      </rPr>
      <t xml:space="preserve">Global Development Finance. </t>
    </r>
    <r>
      <rPr>
        <sz val="12"/>
        <color indexed="58"/>
        <rFont val="Times New Roman"/>
        <family val="1"/>
      </rPr>
      <t>Washington D.C.: World Bank.</t>
    </r>
    <r>
      <rPr>
        <i/>
        <sz val="12"/>
        <color indexed="58"/>
        <rFont val="Times New Roman"/>
        <family val="1"/>
      </rPr>
      <t xml:space="preserve"> </t>
    </r>
  </si>
  <si>
    <r>
      <t>World Bank, Various years. Quarterly External Debt Statistics</t>
    </r>
    <r>
      <rPr>
        <sz val="11"/>
        <color indexed="58"/>
        <rFont val="Times New Roman"/>
        <family val="2"/>
      </rPr>
      <t xml:space="preserve">, Washington D.C.:World Bank </t>
    </r>
  </si>
  <si>
    <t>M2</t>
  </si>
  <si>
    <t>M2 to GDP</t>
  </si>
  <si>
    <t xml:space="preserve">[7].CEIC </t>
  </si>
  <si>
    <t>[7]</t>
  </si>
  <si>
    <t>[8] Inflation.eu, Worldwide Inflation Data</t>
  </si>
  <si>
    <t>[8]</t>
  </si>
  <si>
    <t>Billion RMB</t>
  </si>
  <si>
    <t>[2]. International Monetary Fund, World Economic Outlook Database, April 2018</t>
  </si>
  <si>
    <t>1) Quarterly and 2017-2018 GDP - CEIC Data (GDP is sum of previous four quarters.)</t>
  </si>
  <si>
    <t>[1]. National Bureau of Statistics. "Table CN.AA: Gross Domestic Product." Retrieved from CEIC Database.</t>
  </si>
  <si>
    <t>CN: Aggregate Financing: Loan in Local Currency</t>
  </si>
  <si>
    <t>CN: Aggregate Financing: Loan in Foreign Currency</t>
  </si>
  <si>
    <t>CN: Aggregate Financing: Entrusted Loan</t>
  </si>
  <si>
    <t>CN: Aggregate Financing: Trust Loan</t>
  </si>
  <si>
    <t>CN: Aggregate Financing: Banker's Acceptance Bill</t>
  </si>
  <si>
    <t>CN: Aggregate Financing: Corporate Bond Financing</t>
  </si>
  <si>
    <t>CN: Aggregate Financing: Local Government Special Bond Financing</t>
  </si>
  <si>
    <t>CN: Aggregate Financing: Non Financial Enterprise Equity Financing</t>
  </si>
  <si>
    <t>CN: Aggregate Financing: Other Financing: Depository Financial Inst. Asset-backed Securities</t>
  </si>
  <si>
    <t>CN: Aggregate Financing: Other Financing: Loan Write-off</t>
  </si>
  <si>
    <t>Total Aggregate Financing</t>
  </si>
  <si>
    <t>Total Wealth Management Products</t>
  </si>
  <si>
    <t>China's Shadow Banking</t>
  </si>
  <si>
    <t>Sources</t>
  </si>
  <si>
    <t>(1)</t>
  </si>
  <si>
    <t>(2)</t>
  </si>
  <si>
    <t>The People's Bank of China. "Table CN.KA: Aggregate Financing." Retrieved from CEIC Database.</t>
  </si>
  <si>
    <t>China Central Depository &amp; Clearing Co., Ltd. "Table CN.ZAM: Banks' Wealth Management Products: Balance of Fund." Retrieved from CEIC Database.</t>
  </si>
  <si>
    <t>Note: Only data in bold is included in our calculation of China's shadow banking debt. Other categories are not counted due to double-counting concerns.</t>
  </si>
  <si>
    <t>Total Shadow Banking (Excluding WMPs)</t>
  </si>
  <si>
    <t>Total Shadow Banking (Including WMPs)</t>
  </si>
  <si>
    <t>4) Shadow Banking (Included in BIS Private Debt Totals) is an estimation composed of Entrusted Loans, Fund Trust, and Bankers Acceptance Bills</t>
  </si>
  <si>
    <t>Total Market Cap (Shanghai)</t>
  </si>
  <si>
    <t>2020 Q2</t>
  </si>
  <si>
    <t>2020 Q3</t>
  </si>
  <si>
    <t>2021 Q1</t>
  </si>
  <si>
    <t>2020 Q4</t>
  </si>
  <si>
    <t>2021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</si>
</sst>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mm/yyyy"/>
  </numFmts>
  <fonts count="27" x14ac:knownFonts="1">
    <font>
      <sz val="10"/>
      <name val="Arial"/>
    </font>
    <font>
      <sz val="10"/>
      <color indexed="5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b/>
      <u/>
      <sz val="11"/>
      <name val="Arial"/>
      <family val="2"/>
    </font>
    <font>
      <sz val="11"/>
      <color indexed="58"/>
      <name val="Times New Roman"/>
      <family val="2"/>
    </font>
    <font>
      <sz val="12"/>
      <color indexed="58"/>
      <name val="Times New Roman"/>
      <family val="1"/>
    </font>
    <font>
      <i/>
      <sz val="12"/>
      <color indexed="58"/>
      <name val="Times New Roman"/>
      <family val="1"/>
    </font>
    <font>
      <i/>
      <sz val="11"/>
      <color indexed="58"/>
      <name val="Times New Roman"/>
      <family val="1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Arial"/>
      <family val="2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thin">
        <color theme="2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/>
      <bottom style="thin">
        <color theme="0" tint="-4.9989318521683403E-2"/>
      </bottom>
      <diagonal/>
    </border>
    <border>
      <left style="thin">
        <color theme="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2"/>
      </left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0" tint="-4.9989318521683403E-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double">
        <color indexed="64"/>
      </bottom>
      <diagonal/>
    </border>
    <border>
      <left/>
      <right style="thin">
        <color theme="2"/>
      </right>
      <top style="thin">
        <color theme="2"/>
      </top>
      <bottom style="double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double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double">
        <color indexed="64"/>
      </bottom>
      <diagonal/>
    </border>
    <border>
      <left/>
      <right style="thin">
        <color indexed="64"/>
      </right>
      <top style="thin">
        <color theme="2"/>
      </top>
      <bottom style="double">
        <color indexed="64"/>
      </bottom>
      <diagonal/>
    </border>
    <border>
      <left/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  <xf numFmtId="0" fontId="16" fillId="0" borderId="0"/>
    <xf numFmtId="0" fontId="18" fillId="0" borderId="0"/>
    <xf numFmtId="9" fontId="5" fillId="0" borderId="0" applyFont="0" applyFill="0" applyBorder="0" applyAlignment="0" applyProtection="0"/>
  </cellStyleXfs>
  <cellXfs count="255">
    <xf numFmtId="0" fontId="0" fillId="0" borderId="0" xfId="0"/>
    <xf numFmtId="164" fontId="0" fillId="0" borderId="0" xfId="2" applyNumberFormat="1" applyFont="1"/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9" fontId="3" fillId="0" borderId="0" xfId="0" applyNumberFormat="1" applyFont="1" applyAlignment="1">
      <alignment horizontal="left" vertical="top"/>
    </xf>
    <xf numFmtId="0" fontId="0" fillId="0" borderId="0" xfId="0" applyFont="1"/>
    <xf numFmtId="0" fontId="7" fillId="0" borderId="0" xfId="0" applyFont="1"/>
    <xf numFmtId="0" fontId="0" fillId="0" borderId="0" xfId="0" applyFont="1" applyBorder="1"/>
    <xf numFmtId="164" fontId="7" fillId="0" borderId="0" xfId="2" applyNumberFormat="1" applyFont="1"/>
    <xf numFmtId="3" fontId="7" fillId="0" borderId="0" xfId="0" applyNumberFormat="1" applyFont="1"/>
    <xf numFmtId="3" fontId="0" fillId="0" borderId="0" xfId="0" applyNumberFormat="1" applyFont="1"/>
    <xf numFmtId="0" fontId="9" fillId="0" borderId="24" xfId="2" applyNumberFormat="1" applyFont="1" applyBorder="1" applyAlignment="1">
      <alignment horizontal="right"/>
    </xf>
    <xf numFmtId="0" fontId="9" fillId="0" borderId="24" xfId="2" applyNumberFormat="1" applyFont="1" applyFill="1" applyBorder="1" applyAlignment="1">
      <alignment horizontal="right" vertical="center" wrapText="1"/>
    </xf>
    <xf numFmtId="164" fontId="9" fillId="0" borderId="24" xfId="0" applyNumberFormat="1" applyFont="1" applyBorder="1" applyAlignment="1">
      <alignment horizontal="right"/>
    </xf>
    <xf numFmtId="164" fontId="9" fillId="0" borderId="24" xfId="2" applyNumberFormat="1" applyFont="1" applyBorder="1" applyAlignment="1">
      <alignment horizontal="right"/>
    </xf>
    <xf numFmtId="164" fontId="9" fillId="0" borderId="24" xfId="2" applyNumberFormat="1" applyFont="1" applyBorder="1"/>
    <xf numFmtId="9" fontId="9" fillId="0" borderId="24" xfId="8" applyFont="1" applyBorder="1" applyAlignment="1">
      <alignment horizontal="right"/>
    </xf>
    <xf numFmtId="3" fontId="9" fillId="0" borderId="24" xfId="2" applyNumberFormat="1" applyFont="1" applyBorder="1"/>
    <xf numFmtId="164" fontId="9" fillId="0" borderId="24" xfId="2" applyNumberFormat="1" applyFont="1" applyBorder="1" applyAlignment="1">
      <alignment horizontal="center"/>
    </xf>
    <xf numFmtId="0" fontId="9" fillId="0" borderId="24" xfId="0" applyNumberFormat="1" applyFont="1" applyBorder="1" applyAlignment="1">
      <alignment horizontal="right"/>
    </xf>
    <xf numFmtId="0" fontId="9" fillId="0" borderId="25" xfId="2" applyNumberFormat="1" applyFont="1" applyBorder="1" applyAlignment="1">
      <alignment horizontal="right"/>
    </xf>
    <xf numFmtId="164" fontId="9" fillId="0" borderId="25" xfId="2" applyNumberFormat="1" applyFont="1" applyBorder="1"/>
    <xf numFmtId="3" fontId="9" fillId="0" borderId="25" xfId="2" applyNumberFormat="1" applyFont="1" applyBorder="1"/>
    <xf numFmtId="9" fontId="9" fillId="0" borderId="25" xfId="8" applyFont="1" applyBorder="1" applyAlignment="1">
      <alignment horizontal="right"/>
    </xf>
    <xf numFmtId="164" fontId="9" fillId="0" borderId="26" xfId="2" applyNumberFormat="1" applyFont="1" applyBorder="1" applyAlignment="1">
      <alignment horizontal="right"/>
    </xf>
    <xf numFmtId="0" fontId="9" fillId="0" borderId="26" xfId="2" applyNumberFormat="1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28" xfId="0" applyNumberFormat="1" applyFont="1" applyBorder="1" applyAlignment="1">
      <alignment horizontal="right"/>
    </xf>
    <xf numFmtId="0" fontId="9" fillId="0" borderId="29" xfId="0" applyNumberFormat="1" applyFont="1" applyBorder="1" applyAlignment="1">
      <alignment horizontal="right"/>
    </xf>
    <xf numFmtId="0" fontId="9" fillId="0" borderId="30" xfId="0" applyNumberFormat="1" applyFont="1" applyBorder="1" applyAlignment="1">
      <alignment horizontal="right"/>
    </xf>
    <xf numFmtId="164" fontId="9" fillId="0" borderId="26" xfId="2" applyNumberFormat="1" applyFont="1" applyBorder="1"/>
    <xf numFmtId="164" fontId="9" fillId="0" borderId="27" xfId="2" applyNumberFormat="1" applyFont="1" applyBorder="1"/>
    <xf numFmtId="0" fontId="9" fillId="0" borderId="31" xfId="2" applyNumberFormat="1" applyFont="1" applyBorder="1" applyAlignment="1">
      <alignment horizontal="right"/>
    </xf>
    <xf numFmtId="9" fontId="9" fillId="0" borderId="32" xfId="8" applyFont="1" applyBorder="1" applyAlignment="1">
      <alignment horizontal="right"/>
    </xf>
    <xf numFmtId="164" fontId="9" fillId="0" borderId="32" xfId="2" applyNumberFormat="1" applyFont="1" applyBorder="1"/>
    <xf numFmtId="9" fontId="9" fillId="0" borderId="33" xfId="0" applyNumberFormat="1" applyFont="1" applyFill="1" applyBorder="1" applyAlignment="1">
      <alignment horizontal="center" vertical="center" wrapText="1"/>
    </xf>
    <xf numFmtId="3" fontId="9" fillId="0" borderId="32" xfId="2" applyNumberFormat="1" applyFont="1" applyBorder="1"/>
    <xf numFmtId="0" fontId="9" fillId="0" borderId="32" xfId="0" applyNumberFormat="1" applyFont="1" applyBorder="1" applyAlignment="1">
      <alignment horizontal="right"/>
    </xf>
    <xf numFmtId="164" fontId="0" fillId="0" borderId="0" xfId="2" applyNumberFormat="1" applyFont="1" applyBorder="1" applyAlignment="1"/>
    <xf numFmtId="9" fontId="0" fillId="0" borderId="0" xfId="8" applyFont="1" applyBorder="1"/>
    <xf numFmtId="10" fontId="0" fillId="0" borderId="0" xfId="8" applyNumberFormat="1" applyFont="1" applyBorder="1"/>
    <xf numFmtId="0" fontId="4" fillId="0" borderId="0" xfId="0" applyFont="1" applyBorder="1"/>
    <xf numFmtId="164" fontId="0" fillId="0" borderId="0" xfId="0" applyNumberFormat="1" applyFont="1" applyBorder="1"/>
    <xf numFmtId="0" fontId="0" fillId="0" borderId="0" xfId="0" applyFont="1" applyFill="1" applyBorder="1"/>
    <xf numFmtId="164" fontId="0" fillId="0" borderId="0" xfId="2" applyNumberFormat="1" applyFont="1" applyBorder="1"/>
    <xf numFmtId="0" fontId="19" fillId="0" borderId="0" xfId="0" applyFont="1"/>
    <xf numFmtId="9" fontId="19" fillId="0" borderId="0" xfId="8" applyFont="1"/>
    <xf numFmtId="1" fontId="19" fillId="0" borderId="0" xfId="0" applyNumberFormat="1" applyFont="1"/>
    <xf numFmtId="164" fontId="19" fillId="0" borderId="0" xfId="2" applyNumberFormat="1" applyFont="1"/>
    <xf numFmtId="9" fontId="19" fillId="0" borderId="0" xfId="8" applyFont="1" applyBorder="1"/>
    <xf numFmtId="9" fontId="17" fillId="0" borderId="0" xfId="8" applyFont="1"/>
    <xf numFmtId="0" fontId="17" fillId="0" borderId="0" xfId="0" applyFont="1"/>
    <xf numFmtId="1" fontId="17" fillId="0" borderId="0" xfId="0" applyNumberFormat="1" applyFont="1"/>
    <xf numFmtId="164" fontId="17" fillId="0" borderId="0" xfId="2" applyNumberFormat="1" applyFont="1"/>
    <xf numFmtId="0" fontId="9" fillId="0" borderId="28" xfId="2" applyNumberFormat="1" applyFont="1" applyFill="1" applyBorder="1" applyAlignment="1">
      <alignment horizontal="right" vertical="center" wrapText="1"/>
    </xf>
    <xf numFmtId="0" fontId="9" fillId="0" borderId="29" xfId="2" applyNumberFormat="1" applyFont="1" applyFill="1" applyBorder="1" applyAlignment="1">
      <alignment horizontal="right" vertical="center" wrapText="1"/>
    </xf>
    <xf numFmtId="164" fontId="9" fillId="0" borderId="28" xfId="0" applyNumberFormat="1" applyFont="1" applyBorder="1"/>
    <xf numFmtId="9" fontId="9" fillId="0" borderId="29" xfId="0" applyNumberFormat="1" applyFont="1" applyBorder="1" applyAlignment="1">
      <alignment horizontal="right"/>
    </xf>
    <xf numFmtId="9" fontId="9" fillId="0" borderId="29" xfId="0" applyNumberFormat="1" applyFont="1" applyBorder="1"/>
    <xf numFmtId="164" fontId="9" fillId="0" borderId="28" xfId="5" applyNumberFormat="1" applyFont="1" applyBorder="1"/>
    <xf numFmtId="9" fontId="9" fillId="0" borderId="29" xfId="5" applyNumberFormat="1" applyFont="1" applyBorder="1"/>
    <xf numFmtId="165" fontId="0" fillId="0" borderId="0" xfId="0" applyNumberFormat="1" applyFont="1" applyBorder="1"/>
    <xf numFmtId="10" fontId="20" fillId="0" borderId="28" xfId="2" applyNumberFormat="1" applyFont="1" applyBorder="1"/>
    <xf numFmtId="44" fontId="0" fillId="0" borderId="0" xfId="0" applyNumberFormat="1" applyFont="1" applyBorder="1"/>
    <xf numFmtId="164" fontId="9" fillId="0" borderId="28" xfId="0" applyNumberFormat="1" applyFont="1" applyBorder="1" applyAlignment="1">
      <alignment horizontal="right"/>
    </xf>
    <xf numFmtId="164" fontId="9" fillId="0" borderId="34" xfId="0" applyNumberFormat="1" applyFont="1" applyBorder="1" applyAlignment="1">
      <alignment horizontal="right"/>
    </xf>
    <xf numFmtId="164" fontId="9" fillId="0" borderId="25" xfId="0" applyNumberFormat="1" applyFont="1" applyBorder="1" applyAlignment="1">
      <alignment horizontal="right"/>
    </xf>
    <xf numFmtId="164" fontId="10" fillId="0" borderId="0" xfId="0" applyNumberFormat="1" applyFont="1" applyAlignment="1"/>
    <xf numFmtId="164" fontId="9" fillId="0" borderId="24" xfId="2" applyNumberFormat="1" applyFont="1" applyBorder="1" applyAlignment="1"/>
    <xf numFmtId="164" fontId="9" fillId="0" borderId="32" xfId="2" applyNumberFormat="1" applyFont="1" applyBorder="1" applyAlignment="1"/>
    <xf numFmtId="164" fontId="19" fillId="0" borderId="0" xfId="2" applyNumberFormat="1" applyFont="1" applyAlignment="1"/>
    <xf numFmtId="164" fontId="19" fillId="0" borderId="0" xfId="2" applyNumberFormat="1" applyFont="1" applyBorder="1" applyAlignment="1"/>
    <xf numFmtId="164" fontId="17" fillId="0" borderId="0" xfId="2" applyNumberFormat="1" applyFont="1" applyBorder="1" applyAlignment="1"/>
    <xf numFmtId="164" fontId="17" fillId="0" borderId="0" xfId="8" applyNumberFormat="1" applyFont="1" applyAlignment="1"/>
    <xf numFmtId="164" fontId="17" fillId="0" borderId="0" xfId="0" applyNumberFormat="1" applyFont="1" applyAlignment="1"/>
    <xf numFmtId="164" fontId="0" fillId="0" borderId="0" xfId="0" applyNumberFormat="1" applyFont="1" applyAlignment="1"/>
    <xf numFmtId="164" fontId="0" fillId="0" borderId="0" xfId="2" applyNumberFormat="1" applyFont="1" applyAlignment="1"/>
    <xf numFmtId="0" fontId="9" fillId="0" borderId="35" xfId="2" applyNumberFormat="1" applyFont="1" applyFill="1" applyBorder="1" applyAlignment="1">
      <alignment horizontal="right" vertical="center" wrapText="1"/>
    </xf>
    <xf numFmtId="10" fontId="9" fillId="0" borderId="32" xfId="8" applyNumberFormat="1" applyFont="1" applyBorder="1"/>
    <xf numFmtId="164" fontId="9" fillId="0" borderId="36" xfId="0" applyNumberFormat="1" applyFont="1" applyBorder="1"/>
    <xf numFmtId="164" fontId="9" fillId="0" borderId="37" xfId="2" applyNumberFormat="1" applyFont="1" applyBorder="1"/>
    <xf numFmtId="164" fontId="9" fillId="0" borderId="35" xfId="2" applyNumberFormat="1" applyFont="1" applyBorder="1"/>
    <xf numFmtId="164" fontId="9" fillId="0" borderId="38" xfId="2" applyNumberFormat="1" applyFont="1" applyBorder="1"/>
    <xf numFmtId="164" fontId="9" fillId="0" borderId="31" xfId="2" applyNumberFormat="1" applyFont="1" applyBorder="1" applyAlignment="1"/>
    <xf numFmtId="0" fontId="18" fillId="0" borderId="0" xfId="7" applyFont="1"/>
    <xf numFmtId="0" fontId="21" fillId="0" borderId="0" xfId="7" applyFont="1"/>
    <xf numFmtId="0" fontId="18" fillId="0" borderId="0" xfId="7" applyFont="1" applyFill="1"/>
    <xf numFmtId="0" fontId="18" fillId="0" borderId="0" xfId="1" applyFont="1">
      <alignment vertical="center"/>
    </xf>
    <xf numFmtId="0" fontId="22" fillId="0" borderId="0" xfId="7" applyFont="1"/>
    <xf numFmtId="0" fontId="18" fillId="0" borderId="0" xfId="1" applyFont="1" applyAlignment="1" applyProtection="1"/>
    <xf numFmtId="166" fontId="18" fillId="0" borderId="0" xfId="7" applyNumberFormat="1" applyFont="1"/>
    <xf numFmtId="0" fontId="18" fillId="0" borderId="0" xfId="7" applyFont="1" applyAlignment="1"/>
    <xf numFmtId="10" fontId="20" fillId="0" borderId="36" xfId="2" applyNumberFormat="1" applyFont="1" applyBorder="1" applyAlignment="1">
      <alignment horizontal="right"/>
    </xf>
    <xf numFmtId="164" fontId="9" fillId="0" borderId="28" xfId="2" applyNumberFormat="1" applyFont="1" applyBorder="1" applyAlignment="1"/>
    <xf numFmtId="164" fontId="9" fillId="0" borderId="36" xfId="2" applyNumberFormat="1" applyFont="1" applyBorder="1" applyAlignment="1"/>
    <xf numFmtId="0" fontId="9" fillId="0" borderId="0" xfId="0" applyFont="1" applyBorder="1"/>
    <xf numFmtId="0" fontId="9" fillId="0" borderId="0" xfId="0" applyFont="1"/>
    <xf numFmtId="165" fontId="9" fillId="0" borderId="0" xfId="8" applyNumberFormat="1" applyFont="1" applyBorder="1" applyAlignment="1">
      <alignment horizontal="center"/>
    </xf>
    <xf numFmtId="0" fontId="9" fillId="0" borderId="33" xfId="0" applyNumberFormat="1" applyFont="1" applyBorder="1" applyAlignment="1">
      <alignment horizontal="right"/>
    </xf>
    <xf numFmtId="0" fontId="9" fillId="0" borderId="0" xfId="5" applyFont="1" applyBorder="1"/>
    <xf numFmtId="0" fontId="9" fillId="0" borderId="0" xfId="5" applyFont="1"/>
    <xf numFmtId="0" fontId="9" fillId="0" borderId="34" xfId="0" applyNumberFormat="1" applyFont="1" applyBorder="1" applyAlignment="1">
      <alignment horizontal="right"/>
    </xf>
    <xf numFmtId="0" fontId="9" fillId="0" borderId="25" xfId="0" applyNumberFormat="1" applyFont="1" applyBorder="1" applyAlignment="1">
      <alignment horizontal="right"/>
    </xf>
    <xf numFmtId="0" fontId="20" fillId="0" borderId="0" xfId="0" applyFont="1"/>
    <xf numFmtId="164" fontId="20" fillId="0" borderId="0" xfId="2" applyNumberFormat="1" applyFont="1" applyAlignment="1">
      <alignment horizontal="center" vertical="center"/>
    </xf>
    <xf numFmtId="9" fontId="20" fillId="0" borderId="0" xfId="8" applyFont="1" applyBorder="1" applyAlignment="1">
      <alignment horizontal="center" vertical="center"/>
    </xf>
    <xf numFmtId="164" fontId="20" fillId="0" borderId="0" xfId="2" applyNumberFormat="1" applyFont="1" applyAlignment="1">
      <alignment vertical="center"/>
    </xf>
    <xf numFmtId="164" fontId="20" fillId="0" borderId="0" xfId="2" applyNumberFormat="1" applyFont="1" applyBorder="1" applyAlignment="1">
      <alignment vertical="center"/>
    </xf>
    <xf numFmtId="9" fontId="20" fillId="0" borderId="0" xfId="8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0" xfId="2" applyNumberFormat="1" applyFont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/>
    </xf>
    <xf numFmtId="164" fontId="9" fillId="0" borderId="36" xfId="8" applyNumberFormat="1" applyFont="1" applyBorder="1"/>
    <xf numFmtId="9" fontId="9" fillId="0" borderId="37" xfId="8" applyNumberFormat="1" applyFont="1" applyBorder="1"/>
    <xf numFmtId="164" fontId="9" fillId="0" borderId="28" xfId="8" applyNumberFormat="1" applyFont="1" applyBorder="1"/>
    <xf numFmtId="164" fontId="9" fillId="0" borderId="31" xfId="2" applyNumberFormat="1" applyFont="1" applyFill="1" applyBorder="1" applyAlignment="1">
      <alignment vertical="center" wrapText="1"/>
    </xf>
    <xf numFmtId="0" fontId="9" fillId="0" borderId="39" xfId="2" applyNumberFormat="1" applyFont="1" applyFill="1" applyBorder="1" applyAlignment="1">
      <alignment horizontal="right" vertical="center" wrapText="1"/>
    </xf>
    <xf numFmtId="164" fontId="9" fillId="0" borderId="36" xfId="2" applyNumberFormat="1" applyFont="1" applyFill="1" applyBorder="1" applyAlignment="1">
      <alignment vertical="center" wrapText="1"/>
    </xf>
    <xf numFmtId="0" fontId="9" fillId="0" borderId="31" xfId="2" applyNumberFormat="1" applyFont="1" applyBorder="1" applyAlignment="1">
      <alignment horizontal="right" vertical="center"/>
    </xf>
    <xf numFmtId="10" fontId="9" fillId="0" borderId="40" xfId="2" applyNumberFormat="1" applyFont="1" applyFill="1" applyBorder="1" applyAlignment="1">
      <alignment horizontal="right" vertical="center" wrapText="1"/>
    </xf>
    <xf numFmtId="41" fontId="20" fillId="0" borderId="36" xfId="2" applyNumberFormat="1" applyFont="1" applyBorder="1" applyAlignment="1">
      <alignment horizontal="right"/>
    </xf>
    <xf numFmtId="9" fontId="9" fillId="0" borderId="24" xfId="8" applyFont="1" applyFill="1" applyBorder="1" applyAlignment="1">
      <alignment horizontal="right" vertical="center" wrapText="1"/>
    </xf>
    <xf numFmtId="9" fontId="9" fillId="0" borderId="41" xfId="8" applyFont="1" applyFill="1" applyBorder="1" applyAlignment="1">
      <alignment horizontal="right" vertical="center" wrapText="1"/>
    </xf>
    <xf numFmtId="10" fontId="9" fillId="0" borderId="42" xfId="2" applyNumberFormat="1" applyFont="1" applyFill="1" applyBorder="1" applyAlignment="1">
      <alignment horizontal="right" vertical="center" wrapText="1"/>
    </xf>
    <xf numFmtId="0" fontId="16" fillId="0" borderId="0" xfId="6"/>
    <xf numFmtId="167" fontId="16" fillId="0" borderId="0" xfId="6" applyNumberFormat="1"/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9" fontId="9" fillId="0" borderId="29" xfId="8" applyFont="1" applyFill="1" applyBorder="1" applyAlignment="1">
      <alignment horizontal="right" vertical="center" wrapText="1"/>
    </xf>
    <xf numFmtId="164" fontId="8" fillId="0" borderId="1" xfId="0" applyNumberFormat="1" applyFont="1" applyBorder="1"/>
    <xf numFmtId="9" fontId="8" fillId="0" borderId="1" xfId="0" applyNumberFormat="1" applyFont="1" applyBorder="1"/>
    <xf numFmtId="164" fontId="0" fillId="0" borderId="1" xfId="0" applyNumberFormat="1" applyFont="1" applyBorder="1" applyAlignment="1"/>
    <xf numFmtId="164" fontId="7" fillId="0" borderId="1" xfId="2" applyNumberFormat="1" applyFont="1" applyBorder="1" applyAlignment="1"/>
    <xf numFmtId="9" fontId="0" fillId="0" borderId="1" xfId="0" applyNumberFormat="1" applyFont="1" applyBorder="1"/>
    <xf numFmtId="164" fontId="7" fillId="0" borderId="1" xfId="2" applyNumberFormat="1" applyFont="1" applyBorder="1"/>
    <xf numFmtId="3" fontId="7" fillId="0" borderId="1" xfId="0" applyNumberFormat="1" applyFont="1" applyBorder="1"/>
    <xf numFmtId="0" fontId="7" fillId="0" borderId="1" xfId="0" applyFont="1" applyBorder="1"/>
    <xf numFmtId="0" fontId="0" fillId="0" borderId="1" xfId="0" applyFont="1" applyBorder="1"/>
    <xf numFmtId="0" fontId="0" fillId="0" borderId="1" xfId="0" applyBorder="1"/>
    <xf numFmtId="0" fontId="0" fillId="0" borderId="2" xfId="0" applyFont="1" applyBorder="1"/>
    <xf numFmtId="43" fontId="9" fillId="0" borderId="43" xfId="2" applyFont="1" applyBorder="1" applyAlignment="1">
      <alignment horizontal="right"/>
    </xf>
    <xf numFmtId="0" fontId="9" fillId="0" borderId="32" xfId="2" applyNumberFormat="1" applyFont="1" applyFill="1" applyBorder="1" applyAlignment="1">
      <alignment horizontal="right" vertical="center" wrapText="1"/>
    </xf>
    <xf numFmtId="0" fontId="9" fillId="0" borderId="44" xfId="2" applyNumberFormat="1" applyFont="1" applyFill="1" applyBorder="1" applyAlignment="1">
      <alignment horizontal="right" vertical="center" wrapText="1"/>
    </xf>
    <xf numFmtId="0" fontId="9" fillId="0" borderId="33" xfId="2" applyNumberFormat="1" applyFont="1" applyFill="1" applyBorder="1" applyAlignment="1">
      <alignment horizontal="right" vertical="center" wrapText="1"/>
    </xf>
    <xf numFmtId="164" fontId="23" fillId="2" borderId="3" xfId="0" applyNumberFormat="1" applyFont="1" applyFill="1" applyBorder="1" applyAlignment="1">
      <alignment horizontal="center"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9" fontId="23" fillId="2" borderId="4" xfId="0" applyNumberFormat="1" applyFont="1" applyFill="1" applyBorder="1" applyAlignment="1">
      <alignment horizontal="center" vertical="center" wrapText="1"/>
    </xf>
    <xf numFmtId="164" fontId="0" fillId="0" borderId="0" xfId="8" applyNumberFormat="1" applyFont="1" applyBorder="1"/>
    <xf numFmtId="9" fontId="0" fillId="0" borderId="0" xfId="8" applyFont="1" applyFill="1" applyBorder="1"/>
    <xf numFmtId="3" fontId="9" fillId="0" borderId="45" xfId="2" applyNumberFormat="1" applyFont="1" applyFill="1" applyBorder="1" applyAlignment="1">
      <alignment horizontal="right" vertical="center" wrapText="1"/>
    </xf>
    <xf numFmtId="10" fontId="9" fillId="0" borderId="45" xfId="2" applyNumberFormat="1" applyFont="1" applyFill="1" applyBorder="1" applyAlignment="1">
      <alignment horizontal="right" vertical="center" wrapText="1"/>
    </xf>
    <xf numFmtId="0" fontId="9" fillId="0" borderId="46" xfId="2" applyNumberFormat="1" applyFont="1" applyFill="1" applyBorder="1" applyAlignment="1">
      <alignment horizontal="right" vertical="center" wrapText="1"/>
    </xf>
    <xf numFmtId="9" fontId="9" fillId="0" borderId="33" xfId="0" applyNumberFormat="1" applyFont="1" applyBorder="1" applyAlignment="1">
      <alignment horizontal="right"/>
    </xf>
    <xf numFmtId="164" fontId="9" fillId="0" borderId="42" xfId="2" applyNumberFormat="1" applyFont="1" applyBorder="1" applyAlignment="1"/>
    <xf numFmtId="164" fontId="9" fillId="0" borderId="47" xfId="2" applyNumberFormat="1" applyFont="1" applyBorder="1" applyAlignment="1"/>
    <xf numFmtId="9" fontId="9" fillId="0" borderId="48" xfId="0" applyNumberFormat="1" applyFont="1" applyFill="1" applyBorder="1" applyAlignment="1">
      <alignment horizontal="center" vertical="center" wrapText="1"/>
    </xf>
    <xf numFmtId="44" fontId="9" fillId="0" borderId="49" xfId="2" applyNumberFormat="1" applyFont="1" applyFill="1" applyBorder="1" applyAlignment="1">
      <alignment horizontal="right" vertical="center" wrapText="1"/>
    </xf>
    <xf numFmtId="43" fontId="3" fillId="0" borderId="0" xfId="2" applyFont="1" applyAlignment="1">
      <alignment horizontal="left" vertical="top"/>
    </xf>
    <xf numFmtId="164" fontId="9" fillId="0" borderId="36" xfId="0" applyNumberFormat="1" applyFont="1" applyBorder="1" applyAlignment="1">
      <alignment horizontal="right"/>
    </xf>
    <xf numFmtId="164" fontId="9" fillId="0" borderId="28" xfId="8" applyNumberFormat="1" applyFont="1" applyBorder="1" applyAlignment="1">
      <alignment horizontal="right"/>
    </xf>
    <xf numFmtId="164" fontId="9" fillId="0" borderId="31" xfId="2" applyNumberFormat="1" applyFont="1" applyBorder="1" applyAlignment="1">
      <alignment horizontal="right"/>
    </xf>
    <xf numFmtId="10" fontId="20" fillId="0" borderId="36" xfId="2" applyNumberFormat="1" applyFont="1" applyBorder="1"/>
    <xf numFmtId="164" fontId="9" fillId="0" borderId="42" xfId="0" applyNumberFormat="1" applyFont="1" applyBorder="1" applyAlignment="1">
      <alignment horizontal="right"/>
    </xf>
    <xf numFmtId="164" fontId="9" fillId="0" borderId="49" xfId="2" applyNumberFormat="1" applyFont="1" applyFill="1" applyBorder="1" applyAlignment="1">
      <alignment horizontal="right"/>
    </xf>
    <xf numFmtId="164" fontId="9" fillId="0" borderId="39" xfId="2" applyNumberFormat="1" applyFont="1" applyFill="1" applyBorder="1" applyAlignment="1">
      <alignment horizontal="right"/>
    </xf>
    <xf numFmtId="164" fontId="9" fillId="0" borderId="39" xfId="2" applyNumberFormat="1" applyFont="1" applyBorder="1"/>
    <xf numFmtId="164" fontId="9" fillId="0" borderId="50" xfId="2" applyNumberFormat="1" applyFont="1" applyBorder="1"/>
    <xf numFmtId="0" fontId="9" fillId="0" borderId="36" xfId="2" applyNumberFormat="1" applyFont="1" applyFill="1" applyBorder="1" applyAlignment="1">
      <alignment horizontal="right" vertical="center" wrapText="1"/>
    </xf>
    <xf numFmtId="3" fontId="9" fillId="0" borderId="51" xfId="2" applyNumberFormat="1" applyFont="1" applyFill="1" applyBorder="1" applyAlignment="1">
      <alignment horizontal="right" vertical="center" wrapText="1"/>
    </xf>
    <xf numFmtId="165" fontId="9" fillId="0" borderId="33" xfId="0" applyNumberFormat="1" applyFont="1" applyFill="1" applyBorder="1" applyAlignment="1">
      <alignment horizontal="right" vertical="center" wrapText="1"/>
    </xf>
    <xf numFmtId="165" fontId="9" fillId="0" borderId="52" xfId="2" applyNumberFormat="1" applyFont="1" applyFill="1" applyBorder="1" applyAlignment="1">
      <alignment horizontal="right" vertical="center" wrapText="1"/>
    </xf>
    <xf numFmtId="165" fontId="9" fillId="0" borderId="29" xfId="2" applyNumberFormat="1" applyFont="1" applyFill="1" applyBorder="1" applyAlignment="1">
      <alignment horizontal="right" vertical="center" wrapText="1"/>
    </xf>
    <xf numFmtId="165" fontId="9" fillId="0" borderId="29" xfId="0" applyNumberFormat="1" applyFont="1" applyBorder="1" applyAlignment="1">
      <alignment horizontal="right"/>
    </xf>
    <xf numFmtId="164" fontId="9" fillId="0" borderId="29" xfId="0" applyNumberFormat="1" applyFont="1" applyBorder="1" applyAlignment="1">
      <alignment horizontal="right"/>
    </xf>
    <xf numFmtId="164" fontId="9" fillId="0" borderId="30" xfId="0" applyNumberFormat="1" applyFont="1" applyBorder="1" applyAlignment="1">
      <alignment horizontal="right"/>
    </xf>
    <xf numFmtId="10" fontId="9" fillId="0" borderId="24" xfId="8" applyNumberFormat="1" applyFont="1" applyFill="1" applyBorder="1" applyAlignment="1">
      <alignment horizontal="right" vertical="center" wrapText="1"/>
    </xf>
    <xf numFmtId="164" fontId="9" fillId="0" borderId="53" xfId="2" applyNumberFormat="1" applyFont="1" applyFill="1" applyBorder="1" applyAlignment="1">
      <alignment horizontal="right" vertical="center" wrapText="1"/>
    </xf>
    <xf numFmtId="9" fontId="9" fillId="0" borderId="53" xfId="8" applyFont="1" applyFill="1" applyBorder="1" applyAlignment="1">
      <alignment horizontal="right" vertical="center" wrapText="1"/>
    </xf>
    <xf numFmtId="10" fontId="9" fillId="0" borderId="54" xfId="8" applyNumberFormat="1" applyFont="1" applyFill="1" applyBorder="1" applyAlignment="1">
      <alignment horizontal="right" vertical="center" wrapText="1"/>
    </xf>
    <xf numFmtId="0" fontId="9" fillId="0" borderId="42" xfId="2" applyNumberFormat="1" applyFont="1" applyFill="1" applyBorder="1" applyAlignment="1">
      <alignment horizontal="right" vertical="center" wrapText="1"/>
    </xf>
    <xf numFmtId="0" fontId="9" fillId="0" borderId="48" xfId="2" applyNumberFormat="1" applyFont="1" applyFill="1" applyBorder="1" applyAlignment="1">
      <alignment horizontal="right" vertical="center" wrapText="1"/>
    </xf>
    <xf numFmtId="3" fontId="9" fillId="0" borderId="32" xfId="2" applyNumberFormat="1" applyFont="1" applyBorder="1" applyAlignment="1">
      <alignment horizontal="right"/>
    </xf>
    <xf numFmtId="3" fontId="9" fillId="0" borderId="24" xfId="2" applyNumberFormat="1" applyFont="1" applyBorder="1" applyAlignment="1">
      <alignment horizontal="right"/>
    </xf>
    <xf numFmtId="4" fontId="9" fillId="0" borderId="36" xfId="0" applyNumberFormat="1" applyFont="1" applyBorder="1"/>
    <xf numFmtId="4" fontId="9" fillId="0" borderId="45" xfId="2" applyNumberFormat="1" applyFont="1" applyFill="1" applyBorder="1" applyAlignment="1">
      <alignment horizontal="right" vertical="center" wrapText="1"/>
    </xf>
    <xf numFmtId="4" fontId="9" fillId="0" borderId="28" xfId="0" applyNumberFormat="1" applyFont="1" applyBorder="1"/>
    <xf numFmtId="0" fontId="24" fillId="0" borderId="5" xfId="6" applyFont="1" applyBorder="1" applyAlignment="1">
      <alignment horizontal="center" vertical="center" wrapText="1"/>
    </xf>
    <xf numFmtId="0" fontId="16" fillId="0" borderId="6" xfId="6" applyBorder="1" applyAlignment="1">
      <alignment horizontal="center" vertical="center" wrapText="1"/>
    </xf>
    <xf numFmtId="0" fontId="24" fillId="0" borderId="6" xfId="6" applyFont="1" applyBorder="1" applyAlignment="1">
      <alignment horizontal="center" vertical="center" wrapText="1"/>
    </xf>
    <xf numFmtId="0" fontId="16" fillId="0" borderId="7" xfId="6" applyBorder="1" applyAlignment="1">
      <alignment horizontal="center" vertical="center" wrapText="1"/>
    </xf>
    <xf numFmtId="164" fontId="16" fillId="0" borderId="8" xfId="2" applyNumberFormat="1" applyFont="1" applyBorder="1"/>
    <xf numFmtId="164" fontId="16" fillId="0" borderId="9" xfId="2" applyNumberFormat="1" applyFont="1" applyBorder="1"/>
    <xf numFmtId="164" fontId="16" fillId="0" borderId="10" xfId="2" applyNumberFormat="1" applyFont="1" applyBorder="1"/>
    <xf numFmtId="164" fontId="16" fillId="0" borderId="11" xfId="2" applyNumberFormat="1" applyFont="1" applyBorder="1"/>
    <xf numFmtId="164" fontId="16" fillId="0" borderId="6" xfId="2" applyNumberFormat="1" applyFont="1" applyBorder="1"/>
    <xf numFmtId="164" fontId="16" fillId="0" borderId="7" xfId="2" applyNumberFormat="1" applyFont="1" applyBorder="1"/>
    <xf numFmtId="164" fontId="16" fillId="0" borderId="12" xfId="2" applyNumberFormat="1" applyFont="1" applyBorder="1"/>
    <xf numFmtId="49" fontId="16" fillId="0" borderId="0" xfId="6" applyNumberFormat="1" applyAlignment="1">
      <alignment horizontal="center"/>
    </xf>
    <xf numFmtId="0" fontId="25" fillId="0" borderId="0" xfId="6" applyFont="1"/>
    <xf numFmtId="164" fontId="16" fillId="0" borderId="13" xfId="2" applyNumberFormat="1" applyFont="1" applyBorder="1"/>
    <xf numFmtId="2" fontId="16" fillId="0" borderId="8" xfId="6" applyNumberFormat="1" applyBorder="1"/>
    <xf numFmtId="2" fontId="16" fillId="0" borderId="10" xfId="6" applyNumberFormat="1" applyBorder="1"/>
    <xf numFmtId="0" fontId="16" fillId="0" borderId="10" xfId="6" applyBorder="1"/>
    <xf numFmtId="164" fontId="16" fillId="0" borderId="5" xfId="2" applyNumberFormat="1" applyFont="1" applyBorder="1"/>
    <xf numFmtId="0" fontId="16" fillId="0" borderId="6" xfId="6" applyBorder="1"/>
    <xf numFmtId="0" fontId="0" fillId="0" borderId="0" xfId="2" applyNumberFormat="1" applyFont="1" applyBorder="1" applyAlignment="1"/>
    <xf numFmtId="3" fontId="0" fillId="0" borderId="0" xfId="2" applyNumberFormat="1" applyFont="1" applyBorder="1" applyAlignment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right"/>
    </xf>
    <xf numFmtId="0" fontId="9" fillId="0" borderId="54" xfId="2" applyNumberFormat="1" applyFont="1" applyFill="1" applyBorder="1" applyAlignment="1">
      <alignment horizontal="right" vertical="center" wrapText="1"/>
    </xf>
    <xf numFmtId="0" fontId="9" fillId="0" borderId="55" xfId="2" applyNumberFormat="1" applyFont="1" applyFill="1" applyBorder="1" applyAlignment="1">
      <alignment horizontal="right" vertical="center" wrapText="1"/>
    </xf>
    <xf numFmtId="0" fontId="9" fillId="0" borderId="56" xfId="2" applyNumberFormat="1" applyFont="1" applyFill="1" applyBorder="1" applyAlignment="1">
      <alignment horizontal="right" vertical="center" wrapText="1"/>
    </xf>
    <xf numFmtId="0" fontId="9" fillId="0" borderId="57" xfId="2" applyNumberFormat="1" applyFont="1" applyFill="1" applyBorder="1" applyAlignment="1">
      <alignment horizontal="right" vertical="center" wrapText="1"/>
    </xf>
    <xf numFmtId="164" fontId="9" fillId="0" borderId="57" xfId="8" applyNumberFormat="1" applyFont="1" applyBorder="1" applyAlignment="1">
      <alignment horizontal="right"/>
    </xf>
    <xf numFmtId="9" fontId="9" fillId="0" borderId="56" xfId="8" applyFont="1" applyFill="1" applyBorder="1" applyAlignment="1">
      <alignment horizontal="right" vertical="center" wrapText="1"/>
    </xf>
    <xf numFmtId="0" fontId="9" fillId="0" borderId="58" xfId="2" applyNumberFormat="1" applyFont="1" applyFill="1" applyBorder="1" applyAlignment="1">
      <alignment horizontal="right" vertical="center" wrapText="1"/>
    </xf>
    <xf numFmtId="43" fontId="9" fillId="0" borderId="14" xfId="2" applyFont="1" applyBorder="1" applyAlignment="1">
      <alignment horizontal="right"/>
    </xf>
    <xf numFmtId="164" fontId="9" fillId="0" borderId="14" xfId="2" applyNumberFormat="1" applyFont="1" applyFill="1" applyBorder="1" applyAlignment="1">
      <alignment vertical="center" wrapText="1"/>
    </xf>
    <xf numFmtId="44" fontId="9" fillId="0" borderId="59" xfId="2" applyNumberFormat="1" applyFont="1" applyFill="1" applyBorder="1" applyAlignment="1">
      <alignment horizontal="right" vertical="center" wrapText="1"/>
    </xf>
    <xf numFmtId="0" fontId="9" fillId="0" borderId="47" xfId="2" applyNumberFormat="1" applyFont="1" applyFill="1" applyBorder="1" applyAlignment="1">
      <alignment horizontal="right" vertical="center" wrapText="1"/>
    </xf>
    <xf numFmtId="0" fontId="9" fillId="0" borderId="60" xfId="2" applyNumberFormat="1" applyFont="1" applyFill="1" applyBorder="1" applyAlignment="1">
      <alignment horizontal="right" vertical="center" wrapText="1"/>
    </xf>
    <xf numFmtId="164" fontId="9" fillId="0" borderId="32" xfId="2" applyNumberFormat="1" applyFont="1" applyBorder="1" applyAlignment="1">
      <alignment horizontal="right"/>
    </xf>
    <xf numFmtId="0" fontId="9" fillId="0" borderId="61" xfId="0" applyFont="1" applyBorder="1"/>
    <xf numFmtId="10" fontId="7" fillId="0" borderId="0" xfId="8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15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4" fontId="23" fillId="2" borderId="13" xfId="0" applyNumberFormat="1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>
      <alignment horizontal="center" vertical="center" wrapText="1"/>
    </xf>
    <xf numFmtId="164" fontId="23" fillId="2" borderId="8" xfId="0" applyNumberFormat="1" applyFont="1" applyFill="1" applyBorder="1" applyAlignment="1">
      <alignment horizontal="center" vertical="center" wrapText="1"/>
    </xf>
    <xf numFmtId="164" fontId="23" fillId="2" borderId="6" xfId="0" applyNumberFormat="1" applyFont="1" applyFill="1" applyBorder="1" applyAlignment="1">
      <alignment horizontal="center" vertical="center" wrapText="1"/>
    </xf>
    <xf numFmtId="9" fontId="23" fillId="2" borderId="8" xfId="0" applyNumberFormat="1" applyFont="1" applyFill="1" applyBorder="1" applyAlignment="1">
      <alignment horizontal="center" vertical="center" wrapText="1"/>
    </xf>
    <xf numFmtId="9" fontId="23" fillId="2" borderId="6" xfId="0" applyNumberFormat="1" applyFont="1" applyFill="1" applyBorder="1" applyAlignment="1">
      <alignment horizontal="center" vertical="center" wrapText="1"/>
    </xf>
    <xf numFmtId="164" fontId="23" fillId="2" borderId="16" xfId="0" applyNumberFormat="1" applyFont="1" applyFill="1" applyBorder="1" applyAlignment="1">
      <alignment horizontal="center" vertical="center" wrapText="1"/>
    </xf>
    <xf numFmtId="164" fontId="23" fillId="2" borderId="17" xfId="0" applyNumberFormat="1" applyFont="1" applyFill="1" applyBorder="1" applyAlignment="1">
      <alignment horizontal="center" vertical="center" wrapText="1"/>
    </xf>
    <xf numFmtId="164" fontId="23" fillId="2" borderId="18" xfId="0" applyNumberFormat="1" applyFont="1" applyFill="1" applyBorder="1" applyAlignment="1">
      <alignment horizontal="center" vertical="center" wrapText="1"/>
    </xf>
    <xf numFmtId="164" fontId="23" fillId="2" borderId="19" xfId="0" applyNumberFormat="1" applyFont="1" applyFill="1" applyBorder="1" applyAlignment="1">
      <alignment horizontal="center" vertical="center" wrapText="1"/>
    </xf>
    <xf numFmtId="164" fontId="23" fillId="2" borderId="20" xfId="0" applyNumberFormat="1" applyFont="1" applyFill="1" applyBorder="1" applyAlignment="1">
      <alignment horizontal="center" vertical="center" wrapText="1"/>
    </xf>
    <xf numFmtId="43" fontId="23" fillId="2" borderId="8" xfId="0" applyNumberFormat="1" applyFont="1" applyFill="1" applyBorder="1" applyAlignment="1">
      <alignment horizontal="center" vertical="center" wrapText="1"/>
    </xf>
    <xf numFmtId="43" fontId="23" fillId="2" borderId="6" xfId="0" applyNumberFormat="1" applyFont="1" applyFill="1" applyBorder="1" applyAlignment="1">
      <alignment horizontal="center" vertical="center" wrapText="1"/>
    </xf>
    <xf numFmtId="164" fontId="23" fillId="2" borderId="8" xfId="5" applyNumberFormat="1" applyFont="1" applyFill="1" applyBorder="1" applyAlignment="1">
      <alignment horizontal="center" vertical="center" wrapText="1"/>
    </xf>
    <xf numFmtId="164" fontId="23" fillId="2" borderId="6" xfId="5" applyNumberFormat="1" applyFont="1" applyFill="1" applyBorder="1" applyAlignment="1">
      <alignment horizontal="center" vertical="center" wrapText="1"/>
    </xf>
    <xf numFmtId="9" fontId="23" fillId="2" borderId="8" xfId="5" applyNumberFormat="1" applyFont="1" applyFill="1" applyBorder="1" applyAlignment="1">
      <alignment horizontal="center" vertical="center" wrapText="1"/>
    </xf>
    <xf numFmtId="9" fontId="23" fillId="2" borderId="6" xfId="5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 applyBorder="1" applyAlignment="1">
      <alignment horizontal="left" vertical="center"/>
    </xf>
    <xf numFmtId="0" fontId="24" fillId="3" borderId="21" xfId="6" applyFont="1" applyFill="1" applyBorder="1" applyAlignment="1">
      <alignment horizontal="center"/>
    </xf>
    <xf numFmtId="0" fontId="24" fillId="3" borderId="22" xfId="6" applyFont="1" applyFill="1" applyBorder="1" applyAlignment="1">
      <alignment horizontal="center"/>
    </xf>
    <xf numFmtId="0" fontId="24" fillId="3" borderId="23" xfId="6" applyFont="1" applyFill="1" applyBorder="1" applyAlignment="1">
      <alignment horizontal="center"/>
    </xf>
  </cellXfs>
  <cellStyles count="9">
    <cellStyle name="bstitutes]_x000d__x000d_; The following mappings take Word for MS-DOS names, PostScript names, and TrueType_x000d__x000d_; names into account" xfId="1" xr:uid="{00000000-0005-0000-0000-000000000000}"/>
    <cellStyle name="Comma" xfId="2" builtinId="3"/>
    <cellStyle name="Comma 2" xfId="3" xr:uid="{00000000-0005-0000-0000-000002000000}"/>
    <cellStyle name="Comma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0EB1"/>
      <rgbColor rgb="00EBDCBE"/>
      <rgbColor rgb="0056A0D2"/>
      <rgbColor rgb="008C8C8C"/>
      <rgbColor rgb="00363454"/>
      <rgbColor rgb="00F0CE3C"/>
      <rgbColor rgb="0096BEDC"/>
      <rgbColor rgb="00CE403B"/>
      <rgbColor rgb="000063A4"/>
      <rgbColor rgb="00323232"/>
      <rgbColor rgb="00662D91"/>
      <rgbColor rgb="00DF7700"/>
      <rgbColor rgb="0000B3BE"/>
      <rgbColor rgb="00511F31"/>
      <rgbColor rgb="00DEC592"/>
      <rgbColor rgb="008E6E36"/>
      <rgbColor rgb="000063A4"/>
      <rgbColor rgb="0099CC00"/>
      <rgbColor rgb="00DF7700"/>
      <rgbColor rgb="00505050"/>
      <rgbColor rgb="00831F31"/>
      <rgbColor rgb="00504B7B"/>
      <rgbColor rgb="0000B3BE"/>
      <rgbColor rgb="00C89E4A"/>
      <rgbColor rgb="000063A4"/>
      <rgbColor rgb="0099CC00"/>
      <rgbColor rgb="00DF7700"/>
      <rgbColor rgb="00505050"/>
      <rgbColor rgb="00831F31"/>
      <rgbColor rgb="00504B7B"/>
      <rgbColor rgb="0000B3BE"/>
      <rgbColor rgb="00C89E4A"/>
      <rgbColor rgb="008481A2"/>
      <rgbColor rgb="00F789A1"/>
      <rgbColor rgb="00D4D4D4"/>
      <rgbColor rgb="00F6E28A"/>
      <rgbColor rgb="00B5B3C7"/>
      <rgbColor rgb="00D3E4F1"/>
      <rgbColor rgb="00C3F3F4"/>
      <rgbColor rgb="00EEFFBE"/>
      <rgbColor rgb="00504B7B"/>
      <rgbColor rgb="00831F31"/>
      <rgbColor rgb="00F0AA00"/>
      <rgbColor rgb="00D5FF5D"/>
      <rgbColor rgb="0099CC00"/>
      <rgbColor rgb="00608000"/>
      <rgbColor rgb="0000868F"/>
      <rgbColor rgb="00C89E4A"/>
      <rgbColor rgb="00DD0000"/>
      <rgbColor rgb="00505050"/>
      <rgbColor rgb="00000000"/>
      <rgbColor rgb="00FFFF00"/>
      <rgbColor rgb="0062E723"/>
      <rgbColor rgb="0099E1E5"/>
      <rgbColor rgb="0000EAE4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China nominal GDP, Public Debt and Private Debt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in billion yuan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'Debt Chart'!$B$4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'Debt Chart'!$A$5:$A$42</c:f>
              <c:numCache>
                <c:formatCode>General</c:formatCode>
                <c:ptCount val="38"/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'Debt Chart'!$B$5:$B$42</c:f>
              <c:numCache>
                <c:formatCode>_(* #,##0_);_(* \(#,##0\);_(* "-"??_);_(@_)</c:formatCode>
                <c:ptCount val="38"/>
                <c:pt idx="1">
                  <c:v>727.85023067999998</c:v>
                </c:pt>
                <c:pt idx="2">
                  <c:v>909.89480271000002</c:v>
                </c:pt>
                <c:pt idx="3">
                  <c:v>1037.6154453700001</c:v>
                </c:pt>
                <c:pt idx="4">
                  <c:v>1217.4594674499999</c:v>
                </c:pt>
                <c:pt idx="5">
                  <c:v>1518.03864767</c:v>
                </c:pt>
                <c:pt idx="6">
                  <c:v>1717.97417348</c:v>
                </c:pt>
                <c:pt idx="7">
                  <c:v>1887.28688272</c:v>
                </c:pt>
                <c:pt idx="8">
                  <c:v>2200.5628458000001</c:v>
                </c:pt>
                <c:pt idx="9">
                  <c:v>2719.4530899699998</c:v>
                </c:pt>
                <c:pt idx="10">
                  <c:v>3567.32303581</c:v>
                </c:pt>
                <c:pt idx="11">
                  <c:v>4863.7450333799998</c:v>
                </c:pt>
                <c:pt idx="12">
                  <c:v>6133.9891336700002</c:v>
                </c:pt>
                <c:pt idx="13">
                  <c:v>7181.3629586699999</c:v>
                </c:pt>
                <c:pt idx="14">
                  <c:v>7971.5044491799999</c:v>
                </c:pt>
                <c:pt idx="15">
                  <c:v>8519.5507089599996</c:v>
                </c:pt>
                <c:pt idx="16">
                  <c:v>9056.4375776500001</c:v>
                </c:pt>
                <c:pt idx="17">
                  <c:v>10028.013925339999</c:v>
                </c:pt>
                <c:pt idx="18">
                  <c:v>11086.31230462</c:v>
                </c:pt>
                <c:pt idx="19">
                  <c:v>12171.74247483</c:v>
                </c:pt>
                <c:pt idx="20">
                  <c:v>13742.20349179</c:v>
                </c:pt>
                <c:pt idx="21">
                  <c:v>16184.016090679999</c:v>
                </c:pt>
                <c:pt idx="22">
                  <c:v>18731.890311769999</c:v>
                </c:pt>
                <c:pt idx="23">
                  <c:v>21943.84748167</c:v>
                </c:pt>
                <c:pt idx="24">
                  <c:v>27009.23</c:v>
                </c:pt>
                <c:pt idx="25">
                  <c:v>31924.46</c:v>
                </c:pt>
                <c:pt idx="26">
                  <c:v>34851.769999999997</c:v>
                </c:pt>
                <c:pt idx="27">
                  <c:v>41211.93</c:v>
                </c:pt>
                <c:pt idx="28">
                  <c:v>48794.02</c:v>
                </c:pt>
                <c:pt idx="29">
                  <c:v>53858</c:v>
                </c:pt>
                <c:pt idx="30">
                  <c:v>59296.32</c:v>
                </c:pt>
                <c:pt idx="31">
                  <c:v>64128.06</c:v>
                </c:pt>
                <c:pt idx="32">
                  <c:v>68599.289999999994</c:v>
                </c:pt>
                <c:pt idx="33">
                  <c:v>74006.080000000002</c:v>
                </c:pt>
                <c:pt idx="34">
                  <c:v>82075.429999999993</c:v>
                </c:pt>
                <c:pt idx="35">
                  <c:v>91928</c:v>
                </c:pt>
                <c:pt idx="36">
                  <c:v>98651.520000000004</c:v>
                </c:pt>
                <c:pt idx="37">
                  <c:v>101598.62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7-5F4E-B4FC-1E4BD04672E4}"/>
            </c:ext>
          </c:extLst>
        </c:ser>
        <c:ser>
          <c:idx val="1"/>
          <c:order val="1"/>
          <c:tx>
            <c:strRef>
              <c:f>'Debt Chart'!$C$4</c:f>
              <c:strCache>
                <c:ptCount val="1"/>
                <c:pt idx="0">
                  <c:v>Public Debt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'Debt Chart'!$A$5:$A$42</c:f>
              <c:numCache>
                <c:formatCode>General</c:formatCode>
                <c:ptCount val="38"/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'Debt Chart'!$C$5:$C$42</c:f>
              <c:numCache>
                <c:formatCode>_(* #,##0_);_(* \(#,##0\);_(* "-"??_);_(@_)</c:formatCode>
                <c:ptCount val="38"/>
                <c:pt idx="1">
                  <c:v>7</c:v>
                </c:pt>
                <c:pt idx="2">
                  <c:v>30</c:v>
                </c:pt>
                <c:pt idx="3">
                  <c:v>33</c:v>
                </c:pt>
                <c:pt idx="4">
                  <c:v>43</c:v>
                </c:pt>
                <c:pt idx="5">
                  <c:v>67</c:v>
                </c:pt>
                <c:pt idx="6">
                  <c:v>110</c:v>
                </c:pt>
                <c:pt idx="7">
                  <c:v>129</c:v>
                </c:pt>
                <c:pt idx="8">
                  <c:v>161</c:v>
                </c:pt>
                <c:pt idx="9">
                  <c:v>134</c:v>
                </c:pt>
                <c:pt idx="10">
                  <c:v>237</c:v>
                </c:pt>
                <c:pt idx="11">
                  <c:v>295</c:v>
                </c:pt>
                <c:pt idx="12" formatCode="#,##0">
                  <c:v>1319.8430000000001</c:v>
                </c:pt>
                <c:pt idx="13" formatCode="#,##0">
                  <c:v>1532.806</c:v>
                </c:pt>
                <c:pt idx="14" formatCode="#,##0">
                  <c:v>1636.3630000000001</c:v>
                </c:pt>
                <c:pt idx="15" formatCode="#,##0">
                  <c:v>1752.154</c:v>
                </c:pt>
                <c:pt idx="16" formatCode="#,##0">
                  <c:v>1969.7449999999999</c:v>
                </c:pt>
                <c:pt idx="17" formatCode="#,##0">
                  <c:v>2294.0500000000002</c:v>
                </c:pt>
                <c:pt idx="18" formatCode="#,##0">
                  <c:v>2712.752</c:v>
                </c:pt>
                <c:pt idx="19" formatCode="#,##0">
                  <c:v>3144.2469999999998</c:v>
                </c:pt>
                <c:pt idx="20" formatCode="#,##0">
                  <c:v>3675.576</c:v>
                </c:pt>
                <c:pt idx="21" formatCode="#,##0">
                  <c:v>4258.6949999999997</c:v>
                </c:pt>
                <c:pt idx="22" formatCode="#,##0">
                  <c:v>4937.5820000000003</c:v>
                </c:pt>
                <c:pt idx="23" formatCode="#,##0">
                  <c:v>5614.652</c:v>
                </c:pt>
                <c:pt idx="24" formatCode="#,##0">
                  <c:v>7888.9369999999999</c:v>
                </c:pt>
                <c:pt idx="25" formatCode="#,##0">
                  <c:v>8638.3320000000003</c:v>
                </c:pt>
                <c:pt idx="26" formatCode="#,##0">
                  <c:v>12017.235000000001</c:v>
                </c:pt>
                <c:pt idx="27" formatCode="#,##0">
                  <c:v>13858.254000000001</c:v>
                </c:pt>
                <c:pt idx="28" formatCode="#,##0">
                  <c:v>16349.148999999999</c:v>
                </c:pt>
                <c:pt idx="29" formatCode="#,##0">
                  <c:v>18539.233</c:v>
                </c:pt>
                <c:pt idx="30" formatCode="#,##0">
                  <c:v>22085.788</c:v>
                </c:pt>
                <c:pt idx="31" formatCode="#,##0">
                  <c:v>25835.313999999998</c:v>
                </c:pt>
                <c:pt idx="32" formatCode="#,##0">
                  <c:v>28709.974999999999</c:v>
                </c:pt>
                <c:pt idx="33" formatCode="#,##0">
                  <c:v>32939.739000000001</c:v>
                </c:pt>
                <c:pt idx="34" formatCode="#,##0">
                  <c:v>38143.305999999997</c:v>
                </c:pt>
                <c:pt idx="35" formatCode="#,##0">
                  <c:v>46552.339199999995</c:v>
                </c:pt>
                <c:pt idx="36" formatCode="#,##0">
                  <c:v>55059.673289999999</c:v>
                </c:pt>
                <c:pt idx="37" formatCode="#,##0">
                  <c:v>67894.293801199994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7-5F4E-B4FC-1E4BD04672E4}"/>
            </c:ext>
          </c:extLst>
        </c:ser>
        <c:ser>
          <c:idx val="2"/>
          <c:order val="2"/>
          <c:tx>
            <c:strRef>
              <c:f>'Debt Chart'!$D$4</c:f>
              <c:strCache>
                <c:ptCount val="1"/>
                <c:pt idx="0">
                  <c:v>Private Debt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'Debt Chart'!$A$5:$A$42</c:f>
              <c:numCache>
                <c:formatCode>General</c:formatCode>
                <c:ptCount val="38"/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'Debt Chart'!$D$5:$D$42</c:f>
              <c:numCache>
                <c:formatCode>General</c:formatCode>
                <c:ptCount val="38"/>
                <c:pt idx="2" formatCode="_(* #,##0_);_(* \(#,##0\);_(* &quot;-&quot;??_);_(@_)">
                  <c:v>608.09500000000003</c:v>
                </c:pt>
                <c:pt idx="3" formatCode="_(* #,##0_);_(* \(#,##0\);_(* &quot;-&quot;??_);_(@_)">
                  <c:v>796.27</c:v>
                </c:pt>
                <c:pt idx="4" formatCode="_(* #,##0_);_(* \(#,##0\);_(* &quot;-&quot;??_);_(@_)">
                  <c:v>948.69299999999998</c:v>
                </c:pt>
                <c:pt idx="5" formatCode="_(* #,##0_);_(* \(#,##0\);_(* &quot;-&quot;??_);_(@_)">
                  <c:v>1123.354</c:v>
                </c:pt>
                <c:pt idx="6" formatCode="_(* #,##0_);_(* \(#,##0\);_(* &quot;-&quot;??_);_(@_)">
                  <c:v>1335.8130000000001</c:v>
                </c:pt>
                <c:pt idx="7" formatCode="_(* #,##0_);_(* \(#,##0\);_(* &quot;-&quot;??_);_(@_)">
                  <c:v>1639.1379999999999</c:v>
                </c:pt>
                <c:pt idx="8" formatCode="_(* #,##0_);_(* \(#,##0\);_(* &quot;-&quot;??_);_(@_)">
                  <c:v>1943.1959999999999</c:v>
                </c:pt>
                <c:pt idx="9" formatCode="_(* #,##0_);_(* \(#,##0\);_(* &quot;-&quot;??_);_(@_)">
                  <c:v>2353.5540000000001</c:v>
                </c:pt>
                <c:pt idx="10" formatCode="_(* #,##0_);_(* \(#,##0\);_(* &quot;-&quot;??_);_(@_)">
                  <c:v>3391.6410000000001</c:v>
                </c:pt>
                <c:pt idx="11" formatCode="_(* #,##0_);_(* \(#,##0\);_(* &quot;-&quot;??_);_(@_)">
                  <c:v>4256.6760000000004</c:v>
                </c:pt>
                <c:pt idx="12" formatCode="_(* #,##0_);_(* \(#,##0\);_(* &quot;-&quot;??_);_(@_)">
                  <c:v>5318.8220000000001</c:v>
                </c:pt>
                <c:pt idx="13" formatCode="_(* #,##0_);_(* \(#,##0\);_(* &quot;-&quot;??_);_(@_)">
                  <c:v>6454.4120000000003</c:v>
                </c:pt>
                <c:pt idx="14" formatCode="_(* #,##0_);_(* \(#,##0\);_(* &quot;-&quot;??_);_(@_)">
                  <c:v>7833.0129999999999</c:v>
                </c:pt>
                <c:pt idx="15" formatCode="_(* #,##0_);_(* \(#,##0\);_(* &quot;-&quot;??_);_(@_)">
                  <c:v>9003.6200000000008</c:v>
                </c:pt>
                <c:pt idx="16" formatCode="_(* #,##0_);_(* \(#,##0\);_(* &quot;-&quot;??_);_(@_)">
                  <c:v>10073.721</c:v>
                </c:pt>
                <c:pt idx="17" formatCode="_(* #,##0_);_(* \(#,##0\);_(* &quot;-&quot;??_);_(@_)">
                  <c:v>11189.316000000001</c:v>
                </c:pt>
                <c:pt idx="18" formatCode="_(* #,##0_);_(* \(#,##0\);_(* &quot;-&quot;??_);_(@_)">
                  <c:v>11498.324000000001</c:v>
                </c:pt>
                <c:pt idx="19" formatCode="_(* #,##0_);_(* \(#,##0\);_(* &quot;-&quot;??_);_(@_)">
                  <c:v>14411.832</c:v>
                </c:pt>
                <c:pt idx="20" formatCode="_(* #,##0_);_(* \(#,##0\);_(* &quot;-&quot;??_);_(@_)">
                  <c:v>17527.491999999998</c:v>
                </c:pt>
                <c:pt idx="21" formatCode="_(* #,##0_);_(* \(#,##0\);_(* &quot;-&quot;??_);_(@_)">
                  <c:v>19946.379000000001</c:v>
                </c:pt>
                <c:pt idx="22" formatCode="_(* #,##0_);_(* \(#,##0\);_(* &quot;-&quot;??_);_(@_)">
                  <c:v>21723.531999999999</c:v>
                </c:pt>
                <c:pt idx="23" formatCode="_(* #,##0_);_(* \(#,##0\);_(* &quot;-&quot;??_);_(@_)">
                  <c:v>25056.141</c:v>
                </c:pt>
                <c:pt idx="24" formatCode="_(* #,##0_);_(* \(#,##0\);_(* &quot;-&quot;??_);_(@_)">
                  <c:v>30450.148000000001</c:v>
                </c:pt>
                <c:pt idx="25" formatCode="_(* #,##0_);_(* \(#,##0\);_(* &quot;-&quot;??_);_(@_)">
                  <c:v>35624.474000000002</c:v>
                </c:pt>
                <c:pt idx="26" formatCode="_(* #,##0_);_(* \(#,##0\);_(* &quot;-&quot;??_);_(@_)">
                  <c:v>48765.305999999997</c:v>
                </c:pt>
                <c:pt idx="27" formatCode="_(* #,##0_);_(* \(#,##0\);_(* &quot;-&quot;??_);_(@_)">
                  <c:v>59593.038</c:v>
                </c:pt>
                <c:pt idx="28" formatCode="_(* #,##0_);_(* \(#,##0\);_(* &quot;-&quot;??_);_(@_)">
                  <c:v>70486.024999999994</c:v>
                </c:pt>
                <c:pt idx="29" formatCode="_(* #,##0_);_(* \(#,##0\);_(* &quot;-&quot;??_);_(@_)">
                  <c:v>84583.482000000004</c:v>
                </c:pt>
                <c:pt idx="30" formatCode="_(* #,##0_);_(* \(#,##0\);_(* &quot;-&quot;??_);_(@_)">
                  <c:v>101064.02499999999</c:v>
                </c:pt>
                <c:pt idx="31" formatCode="_(* #,##0_);_(* \(#,##0\);_(* &quot;-&quot;??_);_(@_)">
                  <c:v>116601.781</c:v>
                </c:pt>
                <c:pt idx="32" formatCode="_(* #,##0_);_(* \(#,##0\);_(* &quot;-&quot;??_);_(@_)">
                  <c:v>135758.81400000001</c:v>
                </c:pt>
                <c:pt idx="33" formatCode="_(* #,##0_);_(* \(#,##0\);_(* &quot;-&quot;??_);_(@_)">
                  <c:v>151779.954</c:v>
                </c:pt>
                <c:pt idx="34" formatCode="_(* #,##0_);_(* \(#,##0\);_(* &quot;-&quot;??_);_(@_)">
                  <c:v>169866.98300000001</c:v>
                </c:pt>
                <c:pt idx="35" formatCode="_(* #,##0_);_(* \(#,##0\);_(* &quot;-&quot;??_);_(@_)">
                  <c:v>184097.63299999997</c:v>
                </c:pt>
                <c:pt idx="36" formatCode="_(* #,##0_);_(* \(#,##0\);_(* &quot;-&quot;??_);_(@_)">
                  <c:v>202452.13200000001</c:v>
                </c:pt>
                <c:pt idx="37" formatCode="_(* #,##0_);_(* \(#,##0\);_(* &quot;-&quot;??_);_(@_)">
                  <c:v>224903.875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7-5F4E-B4FC-1E4BD046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25343"/>
        <c:axId val="1"/>
      </c:lineChart>
      <c:catAx>
        <c:axId val="60225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2534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China Public and Private Debt to GDP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'Debt Chart'!$G$4</c:f>
              <c:strCache>
                <c:ptCount val="1"/>
                <c:pt idx="0">
                  <c:v>Public Debt to GDP</c:v>
                </c:pt>
              </c:strCache>
            </c:strRef>
          </c:tx>
          <c:invertIfNegative val="0"/>
          <c:cat>
            <c:numRef>
              <c:f>'Debt Chart'!$F$5:$F$42</c:f>
              <c:numCache>
                <c:formatCode>General</c:formatCode>
                <c:ptCount val="38"/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'Debt Chart'!$G$5:$G$42</c:f>
              <c:numCache>
                <c:formatCode>0%</c:formatCode>
                <c:ptCount val="38"/>
                <c:pt idx="1">
                  <c:v>9.6173631675024584E-3</c:v>
                </c:pt>
                <c:pt idx="2">
                  <c:v>3.2970844443389512E-2</c:v>
                </c:pt>
                <c:pt idx="3">
                  <c:v>3.1803690034926793E-2</c:v>
                </c:pt>
                <c:pt idx="4">
                  <c:v>3.5319450995822149E-2</c:v>
                </c:pt>
                <c:pt idx="5">
                  <c:v>4.4135898715646431E-2</c:v>
                </c:pt>
                <c:pt idx="6">
                  <c:v>6.4028902004492544E-2</c:v>
                </c:pt>
                <c:pt idx="7">
                  <c:v>6.8352088482744239E-2</c:v>
                </c:pt>
                <c:pt idx="8">
                  <c:v>7.3163100207424211E-2</c:v>
                </c:pt>
                <c:pt idx="9">
                  <c:v>4.9274613522191056E-2</c:v>
                </c:pt>
                <c:pt idx="10">
                  <c:v>6.643637192957115E-2</c:v>
                </c:pt>
                <c:pt idx="11">
                  <c:v>6.0652850421929576E-2</c:v>
                </c:pt>
                <c:pt idx="12">
                  <c:v>0.21516878677780288</c:v>
                </c:pt>
                <c:pt idx="13">
                  <c:v>0.21344221268602726</c:v>
                </c:pt>
                <c:pt idx="14">
                  <c:v>0.20527655857588173</c:v>
                </c:pt>
                <c:pt idx="15">
                  <c:v>0.20566272328859572</c:v>
                </c:pt>
                <c:pt idx="16">
                  <c:v>0.21749666832144357</c:v>
                </c:pt>
                <c:pt idx="17">
                  <c:v>0.22876414184099975</c:v>
                </c:pt>
                <c:pt idx="18">
                  <c:v>0.24469381030060958</c:v>
                </c:pt>
                <c:pt idx="19">
                  <c:v>0.25832349037140756</c:v>
                </c:pt>
                <c:pt idx="20">
                  <c:v>0.26746627658336586</c:v>
                </c:pt>
                <c:pt idx="21">
                  <c:v>0.26314203941334957</c:v>
                </c:pt>
                <c:pt idx="22">
                  <c:v>0.26359229729727379</c:v>
                </c:pt>
                <c:pt idx="23">
                  <c:v>0.25586451987009101</c:v>
                </c:pt>
                <c:pt idx="24">
                  <c:v>0.29208300273647192</c:v>
                </c:pt>
                <c:pt idx="25">
                  <c:v>0.27058662856004456</c:v>
                </c:pt>
                <c:pt idx="26">
                  <c:v>0.34480989057370692</c:v>
                </c:pt>
                <c:pt idx="27">
                  <c:v>0.33626801753764018</c:v>
                </c:pt>
                <c:pt idx="28">
                  <c:v>0.33506460422814111</c:v>
                </c:pt>
                <c:pt idx="29">
                  <c:v>0.34422431207991383</c:v>
                </c:pt>
                <c:pt idx="30">
                  <c:v>0.3724647330559468</c:v>
                </c:pt>
                <c:pt idx="31">
                  <c:v>0.40287066223428558</c:v>
                </c:pt>
                <c:pt idx="32">
                  <c:v>0.41851708669287979</c:v>
                </c:pt>
                <c:pt idx="33">
                  <c:v>0.44509503813740708</c:v>
                </c:pt>
                <c:pt idx="34">
                  <c:v>0.464734768980193</c:v>
                </c:pt>
                <c:pt idx="35">
                  <c:v>0.50639999999999996</c:v>
                </c:pt>
                <c:pt idx="36">
                  <c:v>0.55812290869922732</c:v>
                </c:pt>
                <c:pt idx="37">
                  <c:v>0.66825999999999997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4-2B44-B679-C892F7BF812E}"/>
            </c:ext>
          </c:extLst>
        </c:ser>
        <c:ser>
          <c:idx val="1"/>
          <c:order val="1"/>
          <c:tx>
            <c:strRef>
              <c:f>'Debt Chart'!$H$4</c:f>
              <c:strCache>
                <c:ptCount val="1"/>
                <c:pt idx="0">
                  <c:v>Private Debt to GDP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'Debt Chart'!$F$5:$F$42</c:f>
              <c:numCache>
                <c:formatCode>General</c:formatCode>
                <c:ptCount val="38"/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'Debt Chart'!$H$5:$H$42</c:f>
              <c:numCache>
                <c:formatCode>0%</c:formatCode>
                <c:ptCount val="38"/>
                <c:pt idx="2">
                  <c:v>0.66831352172676484</c:v>
                </c:pt>
                <c:pt idx="3">
                  <c:v>0.76740376557912604</c:v>
                </c:pt>
                <c:pt idx="4">
                  <c:v>0.77923990519952324</c:v>
                </c:pt>
                <c:pt idx="5">
                  <c:v>0.74000355769875048</c:v>
                </c:pt>
                <c:pt idx="6">
                  <c:v>0.77755126975752009</c:v>
                </c:pt>
                <c:pt idx="7">
                  <c:v>0.86851554737541414</c:v>
                </c:pt>
                <c:pt idx="8">
                  <c:v>0.88304499174326645</c:v>
                </c:pt>
                <c:pt idx="9">
                  <c:v>0.86545122204184211</c:v>
                </c:pt>
                <c:pt idx="10">
                  <c:v>0.95075241741596039</c:v>
                </c:pt>
                <c:pt idx="11">
                  <c:v>0.8751848566868391</c:v>
                </c:pt>
                <c:pt idx="12">
                  <c:v>0.867106524660196</c:v>
                </c:pt>
                <c:pt idx="13">
                  <c:v>0.89877256408654882</c:v>
                </c:pt>
                <c:pt idx="14">
                  <c:v>0.98262668608379866</c:v>
                </c:pt>
                <c:pt idx="15">
                  <c:v>1.0568186407448583</c:v>
                </c:pt>
                <c:pt idx="16">
                  <c:v>1.1123271058435285</c:v>
                </c:pt>
                <c:pt idx="17">
                  <c:v>1.1158057899905267</c:v>
                </c:pt>
                <c:pt idx="18">
                  <c:v>1.0371639986371575</c:v>
                </c:pt>
                <c:pt idx="19">
                  <c:v>1.184040167609715</c:v>
                </c:pt>
                <c:pt idx="20">
                  <c:v>1.2754498949510857</c:v>
                </c:pt>
                <c:pt idx="21">
                  <c:v>1.2324739970745988</c:v>
                </c:pt>
                <c:pt idx="22">
                  <c:v>1.1597084778117792</c:v>
                </c:pt>
                <c:pt idx="23">
                  <c:v>1.141829891997278</c:v>
                </c:pt>
                <c:pt idx="24">
                  <c:v>1.1273978562143387</c:v>
                </c:pt>
                <c:pt idx="25">
                  <c:v>1.1158990316515927</c:v>
                </c:pt>
                <c:pt idx="26">
                  <c:v>1.3992203552359035</c:v>
                </c:pt>
                <c:pt idx="27">
                  <c:v>1.4460142487866985</c:v>
                </c:pt>
                <c:pt idx="28">
                  <c:v>1.4445627763402153</c:v>
                </c:pt>
                <c:pt idx="29">
                  <c:v>1.5704905863567158</c:v>
                </c:pt>
                <c:pt idx="30">
                  <c:v>1.7043894966837738</c:v>
                </c:pt>
                <c:pt idx="31">
                  <c:v>1.8182645943133162</c:v>
                </c:pt>
                <c:pt idx="32">
                  <c:v>1.9790119402110433</c:v>
                </c:pt>
                <c:pt idx="33">
                  <c:v>2.0509119520990708</c:v>
                </c:pt>
                <c:pt idx="34">
                  <c:v>2.0696447523942307</c:v>
                </c:pt>
                <c:pt idx="35">
                  <c:v>2.0026285027412754</c:v>
                </c:pt>
                <c:pt idx="36">
                  <c:v>2.0521947558435998</c:v>
                </c:pt>
                <c:pt idx="37">
                  <c:v>2.2136508842344513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4-2B44-B679-C892F7BF8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51439"/>
        <c:axId val="1"/>
      </c:barChart>
      <c:catAx>
        <c:axId val="96351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51439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Dan.McShane@tychosgroup.or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203200</xdr:colOff>
      <xdr:row>1</xdr:row>
      <xdr:rowOff>88900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03DB0D7-0BA6-C04E-9685-DD2B533BB77A}"/>
            </a:ext>
          </a:extLst>
        </xdr:cNvPr>
        <xdr:cNvSpPr/>
      </xdr:nvSpPr>
      <xdr:spPr>
        <a:xfrm>
          <a:off x="0" y="0"/>
          <a:ext cx="2921000" cy="27940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 b="1">
              <a:solidFill>
                <a:srgbClr val="2B4154"/>
              </a:solidFill>
            </a:rPr>
            <a:t>Proprietary. ©TYCHOS 2022</a:t>
          </a:r>
        </a:p>
      </xdr:txBody>
    </xdr:sp>
    <xdr:clientData/>
  </xdr:twoCellAnchor>
  <xdr:twoCellAnchor>
    <xdr:from>
      <xdr:col>0</xdr:col>
      <xdr:colOff>0</xdr:colOff>
      <xdr:row>1</xdr:row>
      <xdr:rowOff>38100</xdr:rowOff>
    </xdr:from>
    <xdr:to>
      <xdr:col>5</xdr:col>
      <xdr:colOff>76200</xdr:colOff>
      <xdr:row>1</xdr:row>
      <xdr:rowOff>342900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5CDFC8-46EC-0A47-8B66-4104994478FB}"/>
            </a:ext>
          </a:extLst>
        </xdr:cNvPr>
        <xdr:cNvSpPr/>
      </xdr:nvSpPr>
      <xdr:spPr>
        <a:xfrm>
          <a:off x="0" y="228600"/>
          <a:ext cx="4584700" cy="30480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 b="1">
              <a:solidFill>
                <a:srgbClr val="2B4154"/>
              </a:solidFill>
            </a:rPr>
            <a:t>Summary of China</a:t>
          </a:r>
          <a:r>
            <a:rPr lang="en-US" sz="1400" b="1" baseline="0">
              <a:solidFill>
                <a:srgbClr val="2B4154"/>
              </a:solidFill>
            </a:rPr>
            <a:t> </a:t>
          </a:r>
          <a:r>
            <a:rPr lang="en-US" sz="1400" b="1">
              <a:solidFill>
                <a:srgbClr val="2B4154"/>
              </a:solidFill>
            </a:rPr>
            <a:t>Debt</a:t>
          </a:r>
        </a:p>
      </xdr:txBody>
    </xdr:sp>
    <xdr:clientData/>
  </xdr:twoCellAnchor>
  <xdr:twoCellAnchor editAs="oneCell">
    <xdr:from>
      <xdr:col>0</xdr:col>
      <xdr:colOff>25400</xdr:colOff>
      <xdr:row>1</xdr:row>
      <xdr:rowOff>241300</xdr:rowOff>
    </xdr:from>
    <xdr:to>
      <xdr:col>2</xdr:col>
      <xdr:colOff>59370</xdr:colOff>
      <xdr:row>1</xdr:row>
      <xdr:rowOff>549076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0C2964-49EB-5845-8D4B-BEBF12B37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431800"/>
          <a:ext cx="1824670" cy="3077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457200</xdr:rowOff>
    </xdr:from>
    <xdr:to>
      <xdr:col>5</xdr:col>
      <xdr:colOff>76200</xdr:colOff>
      <xdr:row>1</xdr:row>
      <xdr:rowOff>584200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4C56B-2219-D44D-A98D-D66A3031BB05}"/>
            </a:ext>
          </a:extLst>
        </xdr:cNvPr>
        <xdr:cNvSpPr/>
      </xdr:nvSpPr>
      <xdr:spPr>
        <a:xfrm>
          <a:off x="0" y="647700"/>
          <a:ext cx="4584700" cy="12700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0" i="1">
              <a:solidFill>
                <a:srgbClr val="2B4154"/>
              </a:solidFill>
            </a:rPr>
            <a:t>Contact: Dan.McShane@tychosgroup.org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</xdr:row>
      <xdr:rowOff>88900</xdr:rowOff>
    </xdr:from>
    <xdr:to>
      <xdr:col>15</xdr:col>
      <xdr:colOff>457200</xdr:colOff>
      <xdr:row>25</xdr:row>
      <xdr:rowOff>0</xdr:rowOff>
    </xdr:to>
    <xdr:graphicFrame macro="">
      <xdr:nvGraphicFramePr>
        <xdr:cNvPr id="1065" name="Chart 4">
          <a:extLst>
            <a:ext uri="{FF2B5EF4-FFF2-40B4-BE49-F238E27FC236}">
              <a16:creationId xmlns:a16="http://schemas.microsoft.com/office/drawing/2014/main" id="{4439225D-CF56-824F-895E-7BF0A177C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685800</xdr:colOff>
      <xdr:row>27</xdr:row>
      <xdr:rowOff>38100</xdr:rowOff>
    </xdr:from>
    <xdr:to>
      <xdr:col>15</xdr:col>
      <xdr:colOff>660400</xdr:colOff>
      <xdr:row>49</xdr:row>
      <xdr:rowOff>101600</xdr:rowOff>
    </xdr:to>
    <xdr:graphicFrame macro="">
      <xdr:nvGraphicFramePr>
        <xdr:cNvPr id="1066" name="Chart 3">
          <a:extLst>
            <a:ext uri="{FF2B5EF4-FFF2-40B4-BE49-F238E27FC236}">
              <a16:creationId xmlns:a16="http://schemas.microsoft.com/office/drawing/2014/main" id="{B9EAB1FF-992B-8F4E-8D51-83D245629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ates White theme">
  <a:themeElements>
    <a:clrScheme name="Bates White">
      <a:dk1>
        <a:sysClr val="windowText" lastClr="000000"/>
      </a:dk1>
      <a:lt1>
        <a:sysClr val="window" lastClr="FFFFFF"/>
      </a:lt1>
      <a:dk2>
        <a:srgbClr val="0063A4"/>
      </a:dk2>
      <a:lt2>
        <a:srgbClr val="F2F2F2"/>
      </a:lt2>
      <a:accent1>
        <a:srgbClr val="56A0D2"/>
      </a:accent1>
      <a:accent2>
        <a:srgbClr val="99CC00"/>
      </a:accent2>
      <a:accent3>
        <a:srgbClr val="DF7700"/>
      </a:accent3>
      <a:accent4>
        <a:srgbClr val="505050"/>
      </a:accent4>
      <a:accent5>
        <a:srgbClr val="00B3BE"/>
      </a:accent5>
      <a:accent6>
        <a:srgbClr val="B10941"/>
      </a:accent6>
      <a:hlink>
        <a:srgbClr val="002060"/>
      </a:hlink>
      <a:folHlink>
        <a:srgbClr val="70007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8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H2"/>
    </sheetView>
  </sheetViews>
  <sheetFormatPr baseColWidth="10" defaultColWidth="11.6640625" defaultRowHeight="15" customHeight="1" x14ac:dyDescent="0.15"/>
  <cols>
    <col min="1" max="1" width="11.83203125" style="6" customWidth="1"/>
    <col min="2" max="2" width="11.6640625" style="1"/>
    <col min="3" max="3" width="12.1640625" style="6" bestFit="1" customWidth="1"/>
    <col min="4" max="4" width="11.6640625" style="6"/>
    <col min="5" max="5" width="11.83203125" style="6" bestFit="1" customWidth="1"/>
    <col min="6" max="6" width="11.6640625" style="77"/>
    <col min="7" max="7" width="12" style="77" customWidth="1"/>
    <col min="8" max="8" width="11.6640625" style="78"/>
    <col min="9" max="11" width="11.6640625" style="6"/>
    <col min="12" max="13" width="11.83203125" style="1" bestFit="1" customWidth="1"/>
    <col min="14" max="14" width="11.6640625" style="11"/>
    <col min="15" max="15" width="11.83203125" style="6" bestFit="1" customWidth="1"/>
    <col min="16" max="19" width="11.6640625" style="6"/>
    <col min="20" max="20" width="13.33203125" style="6" bestFit="1" customWidth="1"/>
    <col min="21" max="21" width="11.83203125" style="6" bestFit="1" customWidth="1"/>
    <col min="22" max="22" width="12.33203125" bestFit="1" customWidth="1"/>
    <col min="23" max="23" width="11.83203125" style="6" bestFit="1" customWidth="1"/>
    <col min="24" max="24" width="15.1640625" style="1" customWidth="1"/>
    <col min="25" max="16384" width="11.6640625" style="6"/>
  </cols>
  <sheetData>
    <row r="1" spans="1:29" ht="15" customHeight="1" x14ac:dyDescent="0.2">
      <c r="A1" s="228"/>
      <c r="B1" s="228"/>
      <c r="C1" s="228"/>
      <c r="D1" s="228"/>
      <c r="E1" s="228"/>
      <c r="F1" s="228"/>
      <c r="G1" s="228"/>
      <c r="H1" s="228"/>
      <c r="I1" s="5"/>
      <c r="J1" s="5"/>
      <c r="K1" s="161"/>
      <c r="L1" s="227"/>
      <c r="M1" s="227"/>
      <c r="N1" s="10"/>
      <c r="O1" s="7"/>
      <c r="P1" s="7"/>
      <c r="Q1" s="7"/>
      <c r="X1" s="9"/>
    </row>
    <row r="2" spans="1:29" ht="76" customHeight="1" x14ac:dyDescent="0.2">
      <c r="A2" s="229"/>
      <c r="B2" s="229"/>
      <c r="C2" s="229"/>
      <c r="D2" s="229"/>
      <c r="E2" s="229"/>
      <c r="F2" s="229"/>
      <c r="G2" s="229"/>
      <c r="H2" s="229"/>
      <c r="I2" s="5"/>
      <c r="J2" s="5"/>
      <c r="K2" s="5"/>
      <c r="L2" s="9"/>
      <c r="M2" s="9"/>
      <c r="N2" s="10"/>
      <c r="O2" s="7"/>
      <c r="P2" s="7"/>
      <c r="Q2" s="7"/>
      <c r="X2" s="9"/>
    </row>
    <row r="3" spans="1:29" ht="15" customHeight="1" thickBot="1" x14ac:dyDescent="0.25">
      <c r="A3" s="230" t="s">
        <v>8</v>
      </c>
      <c r="B3" s="231"/>
      <c r="C3" s="133"/>
      <c r="D3" s="133"/>
      <c r="E3" s="134"/>
      <c r="F3" s="135"/>
      <c r="G3" s="135"/>
      <c r="H3" s="136"/>
      <c r="I3" s="137"/>
      <c r="J3" s="137"/>
      <c r="K3" s="137"/>
      <c r="L3" s="138"/>
      <c r="M3" s="138"/>
      <c r="N3" s="139"/>
      <c r="O3" s="140"/>
      <c r="P3" s="140"/>
      <c r="Q3" s="140"/>
      <c r="R3" s="141"/>
      <c r="S3" s="141"/>
      <c r="T3" s="141"/>
      <c r="U3" s="141"/>
      <c r="V3" s="142"/>
      <c r="W3" s="143"/>
      <c r="X3" s="9"/>
    </row>
    <row r="4" spans="1:29" ht="27" customHeight="1" x14ac:dyDescent="0.15">
      <c r="A4" s="232" t="s">
        <v>17</v>
      </c>
      <c r="B4" s="234" t="s">
        <v>18</v>
      </c>
      <c r="C4" s="238" t="s">
        <v>19</v>
      </c>
      <c r="D4" s="240"/>
      <c r="E4" s="236" t="s">
        <v>5</v>
      </c>
      <c r="F4" s="238" t="s">
        <v>20</v>
      </c>
      <c r="G4" s="239"/>
      <c r="H4" s="240"/>
      <c r="I4" s="236" t="s">
        <v>6</v>
      </c>
      <c r="J4" s="236" t="s">
        <v>45</v>
      </c>
      <c r="K4" s="236" t="s">
        <v>46</v>
      </c>
      <c r="L4" s="234" t="s">
        <v>21</v>
      </c>
      <c r="M4" s="234" t="s">
        <v>22</v>
      </c>
      <c r="N4" s="243" t="s">
        <v>23</v>
      </c>
      <c r="O4" s="236" t="s">
        <v>24</v>
      </c>
      <c r="P4" s="238" t="s">
        <v>40</v>
      </c>
      <c r="Q4" s="240"/>
      <c r="R4" s="236" t="s">
        <v>25</v>
      </c>
      <c r="S4" s="236" t="s">
        <v>26</v>
      </c>
      <c r="T4" s="245" t="s">
        <v>96</v>
      </c>
      <c r="U4" s="247" t="s">
        <v>97</v>
      </c>
      <c r="V4" s="234" t="s">
        <v>128</v>
      </c>
      <c r="W4" s="236" t="s">
        <v>27</v>
      </c>
      <c r="X4" s="241" t="s">
        <v>28</v>
      </c>
      <c r="Y4" s="8"/>
      <c r="Z4" s="8"/>
      <c r="AA4" s="8"/>
      <c r="AB4" s="8"/>
    </row>
    <row r="5" spans="1:29" ht="38" customHeight="1" thickBot="1" x14ac:dyDescent="0.2">
      <c r="A5" s="233"/>
      <c r="B5" s="235"/>
      <c r="C5" s="148" t="s">
        <v>29</v>
      </c>
      <c r="D5" s="148" t="s">
        <v>30</v>
      </c>
      <c r="E5" s="237"/>
      <c r="F5" s="148" t="s">
        <v>31</v>
      </c>
      <c r="G5" s="149" t="s">
        <v>32</v>
      </c>
      <c r="H5" s="148" t="s">
        <v>33</v>
      </c>
      <c r="I5" s="237"/>
      <c r="J5" s="237"/>
      <c r="K5" s="237"/>
      <c r="L5" s="235"/>
      <c r="M5" s="235"/>
      <c r="N5" s="244"/>
      <c r="O5" s="237"/>
      <c r="P5" s="150" t="s">
        <v>41</v>
      </c>
      <c r="Q5" s="150" t="s">
        <v>42</v>
      </c>
      <c r="R5" s="237"/>
      <c r="S5" s="237"/>
      <c r="T5" s="246"/>
      <c r="U5" s="248"/>
      <c r="V5" s="235"/>
      <c r="W5" s="237"/>
      <c r="X5" s="242"/>
      <c r="Y5" s="8"/>
      <c r="Z5" s="8"/>
      <c r="AA5" s="8"/>
      <c r="AB5" s="8"/>
    </row>
    <row r="6" spans="1:29" s="98" customFormat="1" ht="15" customHeight="1" x14ac:dyDescent="0.2">
      <c r="A6" s="144" t="s">
        <v>133</v>
      </c>
      <c r="B6" s="119">
        <v>108948.75</v>
      </c>
      <c r="C6" s="160" t="s">
        <v>1</v>
      </c>
      <c r="D6" s="145" t="s">
        <v>1</v>
      </c>
      <c r="E6" s="146" t="s">
        <v>1</v>
      </c>
      <c r="F6" s="96">
        <v>66990.73</v>
      </c>
      <c r="G6" s="71">
        <v>171554.59400000001</v>
      </c>
      <c r="H6" s="71">
        <f t="shared" ref="H6:H8" si="0">F6+G6</f>
        <v>238545.32400000002</v>
      </c>
      <c r="I6" s="37">
        <f t="shared" ref="I6:I8" si="1">H6/B6</f>
        <v>2.1895186865383955</v>
      </c>
      <c r="J6" s="171" t="s">
        <v>1</v>
      </c>
      <c r="K6" s="147" t="s">
        <v>1</v>
      </c>
      <c r="L6" s="120" t="s">
        <v>1</v>
      </c>
      <c r="M6" s="13" t="s">
        <v>1</v>
      </c>
      <c r="N6" s="13" t="s">
        <v>1</v>
      </c>
      <c r="O6" s="13" t="s">
        <v>1</v>
      </c>
      <c r="P6" s="123" t="s">
        <v>1</v>
      </c>
      <c r="Q6" s="57" t="s">
        <v>1</v>
      </c>
      <c r="R6" s="56" t="s">
        <v>1</v>
      </c>
      <c r="S6" s="179" t="s">
        <v>1</v>
      </c>
      <c r="T6" s="163" t="s">
        <v>1</v>
      </c>
      <c r="U6" s="132" t="s">
        <v>1</v>
      </c>
      <c r="V6" s="162" t="s">
        <v>1</v>
      </c>
      <c r="W6" s="132" t="s">
        <v>1</v>
      </c>
      <c r="X6" s="79" t="s">
        <v>1</v>
      </c>
      <c r="Y6" s="97"/>
      <c r="Z6" s="97"/>
      <c r="AA6" s="97"/>
      <c r="AB6" s="97"/>
    </row>
    <row r="7" spans="1:29" s="98" customFormat="1" ht="15" customHeight="1" x14ac:dyDescent="0.2">
      <c r="A7" s="144" t="s">
        <v>131</v>
      </c>
      <c r="B7" s="119">
        <v>105630.72000000002</v>
      </c>
      <c r="C7" s="160" t="s">
        <v>1</v>
      </c>
      <c r="D7" s="145" t="s">
        <v>1</v>
      </c>
      <c r="E7" s="146" t="s">
        <v>1</v>
      </c>
      <c r="F7" s="96">
        <v>64988.92</v>
      </c>
      <c r="G7" s="71">
        <v>168760.77799999999</v>
      </c>
      <c r="H7" s="71">
        <f t="shared" si="0"/>
        <v>233749.69799999997</v>
      </c>
      <c r="I7" s="37">
        <f t="shared" si="1"/>
        <v>2.2128950555292999</v>
      </c>
      <c r="J7" s="171" t="s">
        <v>1</v>
      </c>
      <c r="K7" s="147" t="s">
        <v>1</v>
      </c>
      <c r="L7" s="120" t="s">
        <v>1</v>
      </c>
      <c r="M7" s="13" t="s">
        <v>1</v>
      </c>
      <c r="N7" s="13" t="s">
        <v>1</v>
      </c>
      <c r="O7" s="13" t="s">
        <v>1</v>
      </c>
      <c r="P7" s="123" t="s">
        <v>1</v>
      </c>
      <c r="Q7" s="57" t="s">
        <v>1</v>
      </c>
      <c r="R7" s="56" t="s">
        <v>1</v>
      </c>
      <c r="S7" s="179" t="s">
        <v>1</v>
      </c>
      <c r="T7" s="163" t="s">
        <v>1</v>
      </c>
      <c r="U7" s="132" t="s">
        <v>1</v>
      </c>
      <c r="V7" s="162" t="s">
        <v>1</v>
      </c>
      <c r="W7" s="132" t="s">
        <v>1</v>
      </c>
      <c r="X7" s="79" t="s">
        <v>1</v>
      </c>
      <c r="Y7" s="97"/>
      <c r="Z7" s="97"/>
      <c r="AA7" s="97"/>
      <c r="AB7" s="97"/>
    </row>
    <row r="8" spans="1:29" s="98" customFormat="1" ht="15" customHeight="1" x14ac:dyDescent="0.2">
      <c r="A8" s="144" t="s">
        <v>132</v>
      </c>
      <c r="B8" s="119">
        <v>101356.7</v>
      </c>
      <c r="C8" s="160" t="s">
        <v>1</v>
      </c>
      <c r="D8" s="145" t="s">
        <v>1</v>
      </c>
      <c r="E8" s="146" t="s">
        <v>1</v>
      </c>
      <c r="F8" s="96">
        <v>62443.31</v>
      </c>
      <c r="G8" s="71">
        <v>162460.565</v>
      </c>
      <c r="H8" s="71">
        <f t="shared" si="0"/>
        <v>224903.875</v>
      </c>
      <c r="I8" s="37">
        <f t="shared" si="1"/>
        <v>2.2189344660984425</v>
      </c>
      <c r="J8" s="171" t="s">
        <v>1</v>
      </c>
      <c r="K8" s="147" t="s">
        <v>1</v>
      </c>
      <c r="L8" s="120" t="s">
        <v>1</v>
      </c>
      <c r="M8" s="13" t="s">
        <v>1</v>
      </c>
      <c r="N8" s="13" t="s">
        <v>1</v>
      </c>
      <c r="O8" s="13" t="s">
        <v>1</v>
      </c>
      <c r="P8" s="123" t="s">
        <v>1</v>
      </c>
      <c r="Q8" s="57" t="s">
        <v>1</v>
      </c>
      <c r="R8" s="56" t="s">
        <v>1</v>
      </c>
      <c r="S8" s="179" t="s">
        <v>1</v>
      </c>
      <c r="T8" s="163" t="s">
        <v>1</v>
      </c>
      <c r="U8" s="132" t="s">
        <v>1</v>
      </c>
      <c r="V8" s="162" t="s">
        <v>1</v>
      </c>
      <c r="W8" s="132" t="s">
        <v>1</v>
      </c>
      <c r="X8" s="79" t="s">
        <v>1</v>
      </c>
      <c r="Y8" s="97"/>
      <c r="Z8" s="97"/>
      <c r="AA8" s="97"/>
      <c r="AB8" s="97"/>
    </row>
    <row r="9" spans="1:29" s="98" customFormat="1" ht="15" customHeight="1" x14ac:dyDescent="0.2">
      <c r="A9" s="144" t="s">
        <v>130</v>
      </c>
      <c r="B9" s="119">
        <v>99474.62</v>
      </c>
      <c r="C9" s="160" t="s">
        <v>1</v>
      </c>
      <c r="D9" s="145" t="s">
        <v>1</v>
      </c>
      <c r="E9" s="146" t="s">
        <v>1</v>
      </c>
      <c r="F9" s="96">
        <v>60740.57</v>
      </c>
      <c r="G9" s="71">
        <v>162207</v>
      </c>
      <c r="H9" s="71">
        <f>F9+G9</f>
        <v>222947.57</v>
      </c>
      <c r="I9" s="37">
        <f>H9/B9</f>
        <v>2.2412507833656465</v>
      </c>
      <c r="J9" s="171" t="s">
        <v>1</v>
      </c>
      <c r="K9" s="147" t="s">
        <v>1</v>
      </c>
      <c r="L9" s="120" t="s">
        <v>1</v>
      </c>
      <c r="M9" s="13" t="s">
        <v>1</v>
      </c>
      <c r="N9" s="13" t="s">
        <v>1</v>
      </c>
      <c r="O9" s="13" t="s">
        <v>1</v>
      </c>
      <c r="P9" s="123" t="s">
        <v>1</v>
      </c>
      <c r="Q9" s="57" t="s">
        <v>1</v>
      </c>
      <c r="R9" s="56" t="s">
        <v>1</v>
      </c>
      <c r="S9" s="179" t="s">
        <v>1</v>
      </c>
      <c r="T9" s="163" t="s">
        <v>1</v>
      </c>
      <c r="U9" s="132" t="s">
        <v>1</v>
      </c>
      <c r="V9" s="162" t="s">
        <v>1</v>
      </c>
      <c r="W9" s="132" t="s">
        <v>1</v>
      </c>
      <c r="X9" s="79" t="s">
        <v>1</v>
      </c>
      <c r="Y9" s="97"/>
      <c r="Z9" s="97"/>
      <c r="AA9" s="97"/>
      <c r="AB9" s="97"/>
    </row>
    <row r="10" spans="1:29" s="226" customFormat="1" ht="15" customHeight="1" thickBot="1" x14ac:dyDescent="0.25">
      <c r="A10" s="220" t="s">
        <v>129</v>
      </c>
      <c r="B10" s="221">
        <v>98143.680000000008</v>
      </c>
      <c r="C10" s="222" t="s">
        <v>1</v>
      </c>
      <c r="D10" s="223" t="s">
        <v>1</v>
      </c>
      <c r="E10" s="224" t="s">
        <v>1</v>
      </c>
      <c r="F10" s="157">
        <v>58207.02</v>
      </c>
      <c r="G10" s="158">
        <v>160132.22700000001</v>
      </c>
      <c r="H10" s="158">
        <f>F10+G10</f>
        <v>218339.247</v>
      </c>
      <c r="I10" s="159">
        <f>H10/B10</f>
        <v>2.2246898322948558</v>
      </c>
      <c r="J10" s="183" t="s">
        <v>1</v>
      </c>
      <c r="K10" s="184" t="s">
        <v>1</v>
      </c>
      <c r="L10" s="214" t="s">
        <v>1</v>
      </c>
      <c r="M10" s="213" t="s">
        <v>1</v>
      </c>
      <c r="N10" s="213" t="s">
        <v>1</v>
      </c>
      <c r="O10" s="213" t="s">
        <v>1</v>
      </c>
      <c r="P10" s="127" t="s">
        <v>1</v>
      </c>
      <c r="Q10" s="215" t="s">
        <v>1</v>
      </c>
      <c r="R10" s="216" t="s">
        <v>1</v>
      </c>
      <c r="S10" s="182" t="s">
        <v>1</v>
      </c>
      <c r="T10" s="217" t="s">
        <v>1</v>
      </c>
      <c r="U10" s="218" t="s">
        <v>1</v>
      </c>
      <c r="V10" s="166" t="s">
        <v>1</v>
      </c>
      <c r="W10" s="218" t="s">
        <v>1</v>
      </c>
      <c r="X10" s="219" t="s">
        <v>1</v>
      </c>
    </row>
    <row r="11" spans="1:29" s="97" customFormat="1" ht="15" customHeight="1" thickTop="1" x14ac:dyDescent="0.2">
      <c r="A11" s="34">
        <v>2020</v>
      </c>
      <c r="B11" s="164">
        <v>101356.7</v>
      </c>
      <c r="C11" s="185">
        <f>E11*B11</f>
        <v>67732.628341999996</v>
      </c>
      <c r="D11" s="39" t="s">
        <v>1</v>
      </c>
      <c r="E11" s="35">
        <v>0.66825999999999997</v>
      </c>
      <c r="F11" s="96">
        <v>62443.31</v>
      </c>
      <c r="G11" s="71">
        <v>162460.565</v>
      </c>
      <c r="H11" s="71">
        <f t="shared" ref="H11:H14" si="2">F11+G11</f>
        <v>224903.875</v>
      </c>
      <c r="I11" s="37">
        <f t="shared" ref="I11:I14" si="3">H11/B11</f>
        <v>2.2189344660984425</v>
      </c>
      <c r="J11" s="172">
        <f>K11*B11</f>
        <v>2057.5410099999999</v>
      </c>
      <c r="K11" s="173">
        <v>2.0299999999999999E-2</v>
      </c>
      <c r="L11" s="167">
        <v>18617.386467568431</v>
      </c>
      <c r="M11" s="167">
        <v>16842.874601810698</v>
      </c>
      <c r="N11" s="38">
        <f t="shared" ref="N11:N17" si="4">L11-M11</f>
        <v>1774.5118657577332</v>
      </c>
      <c r="O11" s="35">
        <f t="shared" ref="O11:O44" si="5">N11/B11</f>
        <v>1.7507593141427583E-2</v>
      </c>
      <c r="P11" s="165">
        <v>4.3499999999999997E-2</v>
      </c>
      <c r="Q11" s="100" t="s">
        <v>1</v>
      </c>
      <c r="R11" s="187">
        <v>128.11000000000001</v>
      </c>
      <c r="S11" s="80">
        <f>R11/R12-1</f>
        <v>2.4224496322353906E-2</v>
      </c>
      <c r="T11" s="116">
        <v>218679.59</v>
      </c>
      <c r="U11" s="117">
        <f t="shared" ref="U11:U54" si="6">T11/B11</f>
        <v>2.1575247615599165</v>
      </c>
      <c r="V11" s="81">
        <v>101175.295</v>
      </c>
      <c r="W11" s="156">
        <f t="shared" ref="W11:W25" si="7">V11/B11</f>
        <v>0.99821023178536794</v>
      </c>
      <c r="X11" s="82">
        <v>1411780000</v>
      </c>
      <c r="Y11" s="99"/>
      <c r="Z11" s="99"/>
      <c r="AA11" s="99"/>
    </row>
    <row r="12" spans="1:29" s="97" customFormat="1" ht="15" customHeight="1" x14ac:dyDescent="0.2">
      <c r="A12" s="34">
        <v>2019</v>
      </c>
      <c r="B12" s="164">
        <v>98651.520000000004</v>
      </c>
      <c r="C12" s="185">
        <f>E12*B12</f>
        <v>54817.690118400002</v>
      </c>
      <c r="D12" s="39" t="s">
        <v>1</v>
      </c>
      <c r="E12" s="35">
        <v>0.55567</v>
      </c>
      <c r="F12" s="96">
        <v>54635.1</v>
      </c>
      <c r="G12" s="71">
        <v>147817.03200000001</v>
      </c>
      <c r="H12" s="71">
        <f t="shared" si="2"/>
        <v>202452.13200000001</v>
      </c>
      <c r="I12" s="37">
        <f t="shared" si="3"/>
        <v>2.0521947558435998</v>
      </c>
      <c r="J12" s="172">
        <v>977</v>
      </c>
      <c r="K12" s="173">
        <f>J12/B12</f>
        <v>9.9035473553777988E-3</v>
      </c>
      <c r="L12" s="167">
        <v>18246.972917346302</v>
      </c>
      <c r="M12" s="225">
        <v>17107.180541171801</v>
      </c>
      <c r="N12" s="38">
        <f t="shared" si="4"/>
        <v>1139.7923761745005</v>
      </c>
      <c r="O12" s="35">
        <f t="shared" si="5"/>
        <v>1.1553723411200359E-2</v>
      </c>
      <c r="P12" s="165">
        <v>4.3499999999999997E-2</v>
      </c>
      <c r="Q12" s="100" t="s">
        <v>1</v>
      </c>
      <c r="R12" s="187">
        <v>125.08</v>
      </c>
      <c r="S12" s="80">
        <f>R12/R13-1</f>
        <v>2.8966397453716208E-2</v>
      </c>
      <c r="T12" s="116">
        <v>198648.99</v>
      </c>
      <c r="U12" s="117">
        <f t="shared" si="6"/>
        <v>2.013643479593624</v>
      </c>
      <c r="V12" s="81">
        <v>79311.811000000002</v>
      </c>
      <c r="W12" s="156">
        <f t="shared" si="7"/>
        <v>0.80395934092044397</v>
      </c>
      <c r="X12" s="82">
        <v>1400050000</v>
      </c>
      <c r="Y12" s="99"/>
      <c r="Z12" s="99"/>
      <c r="AA12" s="99"/>
    </row>
    <row r="13" spans="1:29" s="97" customFormat="1" ht="15" customHeight="1" x14ac:dyDescent="0.2">
      <c r="A13" s="34">
        <v>2018</v>
      </c>
      <c r="B13" s="164">
        <v>91928</v>
      </c>
      <c r="C13" s="185">
        <f>E13*B13</f>
        <v>46552.339199999995</v>
      </c>
      <c r="D13" s="39" t="s">
        <v>1</v>
      </c>
      <c r="E13" s="35">
        <v>0.50639999999999996</v>
      </c>
      <c r="F13" s="96">
        <v>47276.2</v>
      </c>
      <c r="G13" s="71">
        <v>136821.351</v>
      </c>
      <c r="H13" s="71">
        <f t="shared" si="2"/>
        <v>184097.55099999998</v>
      </c>
      <c r="I13" s="37">
        <f t="shared" si="3"/>
        <v>2.002627610738839</v>
      </c>
      <c r="J13" s="172">
        <f t="shared" ref="J13:J49" si="8">K13*B13</f>
        <v>337.37576000000001</v>
      </c>
      <c r="K13" s="173">
        <v>3.6700000000000001E-3</v>
      </c>
      <c r="L13" s="167">
        <v>17569.396117767505</v>
      </c>
      <c r="M13" s="36">
        <v>16863.421764579201</v>
      </c>
      <c r="N13" s="38">
        <f t="shared" si="4"/>
        <v>705.97435318830321</v>
      </c>
      <c r="O13" s="35">
        <f t="shared" si="5"/>
        <v>7.6796444302965712E-3</v>
      </c>
      <c r="P13" s="165">
        <v>4.3499999999999997E-2</v>
      </c>
      <c r="Q13" s="100" t="s">
        <v>1</v>
      </c>
      <c r="R13" s="187">
        <v>121.558877247618</v>
      </c>
      <c r="S13" s="80">
        <f>R13/R14-1</f>
        <v>2.0747889022921795E-2</v>
      </c>
      <c r="T13" s="116">
        <v>182674.42</v>
      </c>
      <c r="U13" s="117">
        <f t="shared" si="6"/>
        <v>1.9871466800104431</v>
      </c>
      <c r="V13" s="81">
        <v>63296.866000000002</v>
      </c>
      <c r="W13" s="156">
        <f t="shared" si="7"/>
        <v>0.6885482769123662</v>
      </c>
      <c r="X13" s="82">
        <v>1395380000</v>
      </c>
      <c r="Y13" s="99"/>
      <c r="Z13" s="99"/>
      <c r="AA13" s="99"/>
    </row>
    <row r="14" spans="1:29" s="97" customFormat="1" ht="15" customHeight="1" x14ac:dyDescent="0.2">
      <c r="A14" s="34">
        <v>2017</v>
      </c>
      <c r="B14" s="164">
        <v>82075.429999999993</v>
      </c>
      <c r="C14" s="185">
        <v>38143.305999999997</v>
      </c>
      <c r="D14" s="39" t="s">
        <v>1</v>
      </c>
      <c r="E14" s="35">
        <f>C14/B14</f>
        <v>0.464734768980193</v>
      </c>
      <c r="F14" s="96">
        <v>39966.913999999997</v>
      </c>
      <c r="G14" s="71">
        <v>129900.02099999999</v>
      </c>
      <c r="H14" s="71">
        <f t="shared" si="2"/>
        <v>169866.935</v>
      </c>
      <c r="I14" s="37">
        <f t="shared" si="3"/>
        <v>2.0696441675663473</v>
      </c>
      <c r="J14" s="172">
        <f t="shared" si="8"/>
        <v>1126.0748996</v>
      </c>
      <c r="K14" s="173">
        <v>1.372E-2</v>
      </c>
      <c r="L14" s="167">
        <v>16384.682363232303</v>
      </c>
      <c r="M14" s="36">
        <v>14926.838283924899</v>
      </c>
      <c r="N14" s="38">
        <f t="shared" si="4"/>
        <v>1457.8440793074042</v>
      </c>
      <c r="O14" s="35">
        <f t="shared" si="5"/>
        <v>1.7762247231691682E-2</v>
      </c>
      <c r="P14" s="165">
        <v>4.3499999999999997E-2</v>
      </c>
      <c r="Q14" s="100" t="s">
        <v>1</v>
      </c>
      <c r="R14" s="187">
        <v>119.088051569694</v>
      </c>
      <c r="S14" s="80">
        <f>R14/R15-1</f>
        <v>1.5931372549018885E-2</v>
      </c>
      <c r="T14" s="116">
        <v>167676.85355457</v>
      </c>
      <c r="U14" s="117">
        <f t="shared" si="6"/>
        <v>2.0429604030654485</v>
      </c>
      <c r="V14" s="81">
        <v>62950.735000000001</v>
      </c>
      <c r="W14" s="156">
        <f t="shared" si="7"/>
        <v>0.76698635633099954</v>
      </c>
      <c r="X14" s="82">
        <v>1390080000</v>
      </c>
      <c r="Y14" s="99"/>
      <c r="Z14" s="99"/>
      <c r="AA14" s="99"/>
    </row>
    <row r="15" spans="1:29" s="98" customFormat="1" ht="15" customHeight="1" x14ac:dyDescent="0.2">
      <c r="A15" s="122">
        <v>2016</v>
      </c>
      <c r="B15" s="119">
        <v>74006.080000000002</v>
      </c>
      <c r="C15" s="185">
        <v>32939.739000000001</v>
      </c>
      <c r="D15" s="39" t="s">
        <v>1</v>
      </c>
      <c r="E15" s="35">
        <f>C15/B15</f>
        <v>0.44509503813740708</v>
      </c>
      <c r="F15" s="121">
        <v>32954.370000000003</v>
      </c>
      <c r="G15" s="71">
        <v>118825.599</v>
      </c>
      <c r="H15" s="71">
        <f t="shared" ref="H15:H25" si="9">F15+G15</f>
        <v>151779.96900000001</v>
      </c>
      <c r="I15" s="37">
        <f t="shared" ref="I15:I25" si="10">H15/B15</f>
        <v>2.0509121547851206</v>
      </c>
      <c r="J15" s="153">
        <f t="shared" si="8"/>
        <v>1295.8464608000002</v>
      </c>
      <c r="K15" s="174">
        <v>1.7510000000000001E-2</v>
      </c>
      <c r="L15" s="167">
        <v>14617.684515100002</v>
      </c>
      <c r="M15" s="36">
        <v>12920.124576</v>
      </c>
      <c r="N15" s="180">
        <f t="shared" si="4"/>
        <v>1697.5599391000014</v>
      </c>
      <c r="O15" s="181">
        <f t="shared" si="5"/>
        <v>2.2938114531941178E-2</v>
      </c>
      <c r="P15" s="154">
        <v>4.3499999999999997E-2</v>
      </c>
      <c r="Q15" s="155" t="s">
        <v>1</v>
      </c>
      <c r="R15" s="188">
        <v>117.220567045682</v>
      </c>
      <c r="S15" s="80">
        <f t="shared" ref="S15:S44" si="11">R15/R16-1</f>
        <v>1.9999999999992912E-2</v>
      </c>
      <c r="T15" s="116">
        <v>155006.66678109</v>
      </c>
      <c r="U15" s="126">
        <f t="shared" si="6"/>
        <v>2.0945125965473377</v>
      </c>
      <c r="V15" s="124">
        <v>53293.66</v>
      </c>
      <c r="W15" s="156">
        <f t="shared" si="7"/>
        <v>0.72012542753244058</v>
      </c>
      <c r="X15" s="82">
        <v>1382710000</v>
      </c>
      <c r="Y15" s="99"/>
      <c r="Z15" s="99"/>
      <c r="AA15" s="99"/>
      <c r="AB15" s="97"/>
      <c r="AC15" s="97"/>
    </row>
    <row r="16" spans="1:29" s="98" customFormat="1" ht="15" customHeight="1" x14ac:dyDescent="0.2">
      <c r="A16" s="34">
        <v>2015</v>
      </c>
      <c r="B16" s="85">
        <v>68599.289999999994</v>
      </c>
      <c r="C16" s="186">
        <v>28709.974999999999</v>
      </c>
      <c r="D16" s="20" t="s">
        <v>1</v>
      </c>
      <c r="E16" s="35">
        <f>C16/B16</f>
        <v>0.41851708669287979</v>
      </c>
      <c r="F16" s="96">
        <v>26732.59</v>
      </c>
      <c r="G16" s="71">
        <v>109026.194</v>
      </c>
      <c r="H16" s="71">
        <f t="shared" si="9"/>
        <v>135758.78400000001</v>
      </c>
      <c r="I16" s="37">
        <f t="shared" si="10"/>
        <v>1.979011502888733</v>
      </c>
      <c r="J16" s="172">
        <f t="shared" si="8"/>
        <v>1858.3547660999998</v>
      </c>
      <c r="K16" s="175">
        <v>2.7089999999999999E-2</v>
      </c>
      <c r="L16" s="167">
        <v>14709.933416163702</v>
      </c>
      <c r="M16" s="36">
        <v>12475.283948908802</v>
      </c>
      <c r="N16" s="38">
        <f t="shared" si="4"/>
        <v>2234.6494672548997</v>
      </c>
      <c r="O16" s="35">
        <f t="shared" si="5"/>
        <v>3.257540227099872E-2</v>
      </c>
      <c r="P16" s="94">
        <v>4.3499999999999997E-2</v>
      </c>
      <c r="Q16" s="100" t="s">
        <v>1</v>
      </c>
      <c r="R16" s="187">
        <v>114.92212455459099</v>
      </c>
      <c r="S16" s="80">
        <f t="shared" si="11"/>
        <v>1.4370245139475601E-2</v>
      </c>
      <c r="T16" s="116">
        <v>139227.81319071699</v>
      </c>
      <c r="U16" s="125">
        <f t="shared" si="6"/>
        <v>2.0295809649154823</v>
      </c>
      <c r="V16" s="124">
        <v>46217.962</v>
      </c>
      <c r="W16" s="59">
        <f t="shared" si="7"/>
        <v>0.67373819758192843</v>
      </c>
      <c r="X16" s="82">
        <v>1371220000</v>
      </c>
      <c r="Y16" s="99"/>
      <c r="Z16" s="99"/>
      <c r="AA16" s="99"/>
      <c r="AB16" s="97"/>
      <c r="AC16" s="97"/>
    </row>
    <row r="17" spans="1:29" s="98" customFormat="1" ht="15" customHeight="1" x14ac:dyDescent="0.2">
      <c r="A17" s="34">
        <v>2014</v>
      </c>
      <c r="B17" s="25">
        <v>64128.06</v>
      </c>
      <c r="C17" s="185">
        <v>25835.313999999998</v>
      </c>
      <c r="D17" s="39" t="s">
        <v>1</v>
      </c>
      <c r="E17" s="35">
        <f>C17/B17</f>
        <v>0.40287066223428558</v>
      </c>
      <c r="F17" s="95">
        <v>22921.556</v>
      </c>
      <c r="G17" s="70">
        <v>93680.195000000007</v>
      </c>
      <c r="H17" s="71">
        <f t="shared" si="9"/>
        <v>116601.751</v>
      </c>
      <c r="I17" s="37">
        <f t="shared" si="10"/>
        <v>1.8182641264993828</v>
      </c>
      <c r="J17" s="172">
        <f t="shared" si="8"/>
        <v>1685.2854168000001</v>
      </c>
      <c r="K17" s="173">
        <v>2.6280000000000001E-2</v>
      </c>
      <c r="L17" s="167">
        <v>15130.207785575702</v>
      </c>
      <c r="M17" s="36">
        <v>13769.132404215701</v>
      </c>
      <c r="N17" s="38">
        <f t="shared" si="4"/>
        <v>1361.0753813600004</v>
      </c>
      <c r="O17" s="35">
        <f t="shared" si="5"/>
        <v>2.1224334267401827E-2</v>
      </c>
      <c r="P17" s="64">
        <v>5.5999999999999994E-2</v>
      </c>
      <c r="Q17" s="30" t="s">
        <v>1</v>
      </c>
      <c r="R17" s="187">
        <v>113.29406112340099</v>
      </c>
      <c r="S17" s="80">
        <f t="shared" si="11"/>
        <v>1.921643415939589E-2</v>
      </c>
      <c r="T17" s="116">
        <v>122837.48293000001</v>
      </c>
      <c r="U17" s="117">
        <f t="shared" si="6"/>
        <v>1.9155028692587928</v>
      </c>
      <c r="V17" s="81">
        <v>35560.811999999998</v>
      </c>
      <c r="W17" s="59">
        <f t="shared" si="7"/>
        <v>0.55452811140708136</v>
      </c>
      <c r="X17" s="82">
        <v>1364270000</v>
      </c>
      <c r="Y17" s="99"/>
      <c r="Z17" s="99"/>
      <c r="AA17" s="99"/>
      <c r="AB17" s="97"/>
      <c r="AC17" s="97"/>
    </row>
    <row r="18" spans="1:29" s="98" customFormat="1" ht="15" customHeight="1" x14ac:dyDescent="0.2">
      <c r="A18" s="27">
        <v>2013</v>
      </c>
      <c r="B18" s="25">
        <v>59296.32</v>
      </c>
      <c r="C18" s="186">
        <v>22085.788</v>
      </c>
      <c r="D18" s="20" t="s">
        <v>1</v>
      </c>
      <c r="E18" s="35">
        <f t="shared" ref="E18:E36" si="12">C18/B18</f>
        <v>0.3724647330559468</v>
      </c>
      <c r="F18" s="96">
        <v>19686.363000000001</v>
      </c>
      <c r="G18" s="71">
        <v>81377.638000000006</v>
      </c>
      <c r="H18" s="71">
        <f t="shared" si="9"/>
        <v>101064.001</v>
      </c>
      <c r="I18" s="37">
        <f t="shared" si="10"/>
        <v>1.7043890919369027</v>
      </c>
      <c r="J18" s="172">
        <f t="shared" si="8"/>
        <v>925.96320882760972</v>
      </c>
      <c r="K18" s="173">
        <v>1.561586298825306E-2</v>
      </c>
      <c r="L18" s="168">
        <v>14586.4533553865</v>
      </c>
      <c r="M18" s="16">
        <v>13131.242550187699</v>
      </c>
      <c r="N18" s="18">
        <f t="shared" ref="N18:N71" si="13">L18-M18</f>
        <v>1455.2108051988016</v>
      </c>
      <c r="O18" s="17">
        <f t="shared" si="5"/>
        <v>2.4541334187329022E-2</v>
      </c>
      <c r="P18" s="64">
        <v>0.06</v>
      </c>
      <c r="Q18" s="30" t="s">
        <v>1</v>
      </c>
      <c r="R18" s="189">
        <v>111.158000721251</v>
      </c>
      <c r="S18" s="80">
        <f t="shared" si="11"/>
        <v>2.6210490270107689E-2</v>
      </c>
      <c r="T18" s="118">
        <v>110652.50026</v>
      </c>
      <c r="U18" s="117">
        <f t="shared" si="6"/>
        <v>1.8660938867707135</v>
      </c>
      <c r="V18" s="58">
        <v>24059.062000000002</v>
      </c>
      <c r="W18" s="59">
        <f t="shared" si="7"/>
        <v>0.40574291962806464</v>
      </c>
      <c r="X18" s="83">
        <v>1357380000</v>
      </c>
      <c r="Y18" s="99"/>
      <c r="Z18" s="99"/>
      <c r="AA18" s="99"/>
      <c r="AB18" s="97"/>
      <c r="AC18" s="97"/>
    </row>
    <row r="19" spans="1:29" s="98" customFormat="1" ht="15" customHeight="1" x14ac:dyDescent="0.2">
      <c r="A19" s="26">
        <v>2012</v>
      </c>
      <c r="B19" s="25">
        <v>53858</v>
      </c>
      <c r="C19" s="186">
        <v>18539.233</v>
      </c>
      <c r="D19" s="14">
        <v>17109.572</v>
      </c>
      <c r="E19" s="35">
        <f t="shared" si="12"/>
        <v>0.34422431207991383</v>
      </c>
      <c r="F19" s="95">
        <v>16019.384</v>
      </c>
      <c r="G19" s="70">
        <v>68564.077999999994</v>
      </c>
      <c r="H19" s="71">
        <f t="shared" si="9"/>
        <v>84583.462</v>
      </c>
      <c r="I19" s="37">
        <f t="shared" si="10"/>
        <v>1.5704902150098408</v>
      </c>
      <c r="J19" s="172">
        <f t="shared" si="8"/>
        <v>1370.9625815442625</v>
      </c>
      <c r="K19" s="173">
        <v>2.5455133527874457E-2</v>
      </c>
      <c r="L19" s="168">
        <v>13729.761433476702</v>
      </c>
      <c r="M19" s="19">
        <v>12266.158517211399</v>
      </c>
      <c r="N19" s="18">
        <f t="shared" si="13"/>
        <v>1463.6029162653031</v>
      </c>
      <c r="O19" s="17">
        <f t="shared" si="5"/>
        <v>2.7175218468292604E-2</v>
      </c>
      <c r="P19" s="64">
        <v>0.06</v>
      </c>
      <c r="Q19" s="30" t="s">
        <v>1</v>
      </c>
      <c r="R19" s="189">
        <v>108.318909010561</v>
      </c>
      <c r="S19" s="80">
        <f t="shared" si="11"/>
        <v>2.6195261648855661E-2</v>
      </c>
      <c r="T19" s="118">
        <v>97414.886579999991</v>
      </c>
      <c r="U19" s="117">
        <f t="shared" si="6"/>
        <v>1.8087356860633517</v>
      </c>
      <c r="V19" s="58">
        <v>23081.313000000002</v>
      </c>
      <c r="W19" s="59">
        <f t="shared" si="7"/>
        <v>0.42855867280626836</v>
      </c>
      <c r="X19" s="83">
        <v>1350695000</v>
      </c>
      <c r="Y19" s="99"/>
      <c r="Z19" s="99"/>
      <c r="AA19" s="99"/>
      <c r="AB19" s="97"/>
      <c r="AC19" s="97"/>
    </row>
    <row r="20" spans="1:29" s="98" customFormat="1" ht="15" customHeight="1" x14ac:dyDescent="0.2">
      <c r="A20" s="27">
        <v>2011</v>
      </c>
      <c r="B20" s="25">
        <v>48794.02</v>
      </c>
      <c r="C20" s="186">
        <v>16349.148999999999</v>
      </c>
      <c r="D20" s="14">
        <v>14916.9</v>
      </c>
      <c r="E20" s="35">
        <f t="shared" si="12"/>
        <v>0.33506460422814111</v>
      </c>
      <c r="F20" s="95">
        <v>13521.436</v>
      </c>
      <c r="G20" s="70">
        <v>56964.572</v>
      </c>
      <c r="H20" s="71">
        <f t="shared" si="9"/>
        <v>70486.008000000002</v>
      </c>
      <c r="I20" s="37">
        <f t="shared" si="10"/>
        <v>1.4445624279368661</v>
      </c>
      <c r="J20" s="172">
        <f t="shared" si="8"/>
        <v>886.32209403554782</v>
      </c>
      <c r="K20" s="173">
        <v>1.8164563896058326E-2</v>
      </c>
      <c r="L20" s="168">
        <v>12963.687105265701</v>
      </c>
      <c r="M20" s="16">
        <v>11794.839038624401</v>
      </c>
      <c r="N20" s="18">
        <f t="shared" si="13"/>
        <v>1168.8480666412997</v>
      </c>
      <c r="O20" s="17">
        <f t="shared" si="5"/>
        <v>2.3954740081700582E-2</v>
      </c>
      <c r="P20" s="64">
        <v>6.5599999999999992E-2</v>
      </c>
      <c r="Q20" s="30" t="s">
        <v>1</v>
      </c>
      <c r="R20" s="189">
        <v>105.553897059043</v>
      </c>
      <c r="S20" s="80">
        <f t="shared" si="11"/>
        <v>5.5538970590429892E-2</v>
      </c>
      <c r="T20" s="118">
        <v>85159.087109999993</v>
      </c>
      <c r="U20" s="117">
        <f t="shared" si="6"/>
        <v>1.7452771284268032</v>
      </c>
      <c r="V20" s="58">
        <v>20592.287</v>
      </c>
      <c r="W20" s="59">
        <f t="shared" si="7"/>
        <v>0.42202480959756955</v>
      </c>
      <c r="X20" s="83">
        <v>1344130000</v>
      </c>
      <c r="Y20" s="99"/>
      <c r="Z20" s="99"/>
      <c r="AA20" s="99"/>
      <c r="AB20" s="97"/>
      <c r="AC20" s="97"/>
    </row>
    <row r="21" spans="1:29" s="98" customFormat="1" ht="15" customHeight="1" x14ac:dyDescent="0.2">
      <c r="A21" s="27">
        <v>2010</v>
      </c>
      <c r="B21" s="25">
        <v>41211.93</v>
      </c>
      <c r="C21" s="186">
        <v>13858.254000000001</v>
      </c>
      <c r="D21" s="14">
        <v>12221.525</v>
      </c>
      <c r="E21" s="35">
        <f t="shared" si="12"/>
        <v>0.33626801753764018</v>
      </c>
      <c r="F21" s="95">
        <v>11209.436</v>
      </c>
      <c r="G21" s="70">
        <v>48383.587</v>
      </c>
      <c r="H21" s="71">
        <f t="shared" si="9"/>
        <v>59593.023000000001</v>
      </c>
      <c r="I21" s="37">
        <f t="shared" si="10"/>
        <v>1.4460138848144215</v>
      </c>
      <c r="J21" s="172">
        <f t="shared" si="8"/>
        <v>1622.7118000175171</v>
      </c>
      <c r="K21" s="173">
        <v>3.9374807246773377E-2</v>
      </c>
      <c r="L21" s="168">
        <v>11203.599089291401</v>
      </c>
      <c r="M21" s="16">
        <v>9697.8852132286611</v>
      </c>
      <c r="N21" s="18">
        <f t="shared" si="13"/>
        <v>1505.7138760627404</v>
      </c>
      <c r="O21" s="17">
        <f t="shared" si="5"/>
        <v>3.6535873861348898E-2</v>
      </c>
      <c r="P21" s="64">
        <v>5.8099999999999999E-2</v>
      </c>
      <c r="Q21" s="30" t="s">
        <v>1</v>
      </c>
      <c r="R21" s="189">
        <v>100</v>
      </c>
      <c r="S21" s="80">
        <f t="shared" si="11"/>
        <v>3.1753279807557711E-2</v>
      </c>
      <c r="T21" s="118">
        <v>72585.17856</v>
      </c>
      <c r="U21" s="117">
        <f t="shared" si="6"/>
        <v>1.7612661809335306</v>
      </c>
      <c r="V21" s="58">
        <v>22744.13</v>
      </c>
      <c r="W21" s="59">
        <f t="shared" si="7"/>
        <v>0.55188218557102275</v>
      </c>
      <c r="X21" s="83">
        <v>1337705000</v>
      </c>
      <c r="Y21" s="99"/>
      <c r="Z21" s="99"/>
      <c r="AA21" s="99"/>
      <c r="AB21" s="97"/>
      <c r="AC21" s="97"/>
    </row>
    <row r="22" spans="1:29" s="98" customFormat="1" ht="15" customHeight="1" x14ac:dyDescent="0.2">
      <c r="A22" s="27">
        <v>2009</v>
      </c>
      <c r="B22" s="25">
        <v>34851.769999999997</v>
      </c>
      <c r="C22" s="186">
        <v>12017.235000000001</v>
      </c>
      <c r="D22" s="14">
        <v>10486.371999999999</v>
      </c>
      <c r="E22" s="35">
        <f t="shared" si="12"/>
        <v>0.34480989057370692</v>
      </c>
      <c r="F22" s="95">
        <v>8161.1589999999997</v>
      </c>
      <c r="G22" s="70">
        <v>40604.135000000002</v>
      </c>
      <c r="H22" s="71">
        <f t="shared" si="9"/>
        <v>48765.294000000002</v>
      </c>
      <c r="I22" s="37">
        <f t="shared" si="10"/>
        <v>1.3992200109205359</v>
      </c>
      <c r="J22" s="172">
        <f t="shared" si="8"/>
        <v>1675.6708070691031</v>
      </c>
      <c r="K22" s="173">
        <v>4.8079934163145897E-2</v>
      </c>
      <c r="L22" s="168">
        <v>8625.7639495901203</v>
      </c>
      <c r="M22" s="16">
        <v>7121.9651256930911</v>
      </c>
      <c r="N22" s="18">
        <f t="shared" si="13"/>
        <v>1503.7988238970293</v>
      </c>
      <c r="O22" s="17">
        <f t="shared" si="5"/>
        <v>4.3148420407257061E-2</v>
      </c>
      <c r="P22" s="64">
        <v>5.3099999999999994E-2</v>
      </c>
      <c r="Q22" s="30" t="s">
        <v>1</v>
      </c>
      <c r="R22" s="189">
        <v>96.922396038956094</v>
      </c>
      <c r="S22" s="80">
        <f t="shared" si="11"/>
        <v>-7.2817133417306668E-3</v>
      </c>
      <c r="T22" s="118">
        <v>61022.452310000001</v>
      </c>
      <c r="U22" s="117">
        <f t="shared" si="6"/>
        <v>1.7509140083846533</v>
      </c>
      <c r="V22" s="58">
        <v>22139.947</v>
      </c>
      <c r="W22" s="59">
        <f t="shared" si="7"/>
        <v>0.63526033254552072</v>
      </c>
      <c r="X22" s="83">
        <v>1331260000</v>
      </c>
      <c r="Y22" s="99"/>
      <c r="Z22" s="99"/>
      <c r="AA22" s="99"/>
      <c r="AB22" s="97"/>
      <c r="AC22" s="97"/>
    </row>
    <row r="23" spans="1:29" s="98" customFormat="1" ht="15" customHeight="1" x14ac:dyDescent="0.2">
      <c r="A23" s="27">
        <v>2008</v>
      </c>
      <c r="B23" s="25">
        <v>31924.46</v>
      </c>
      <c r="C23" s="186">
        <v>8638.3320000000003</v>
      </c>
      <c r="D23" s="14">
        <v>8652.9789999999994</v>
      </c>
      <c r="E23" s="35">
        <f t="shared" si="12"/>
        <v>0.27058662856004456</v>
      </c>
      <c r="F23" s="95">
        <v>5713.6940000000004</v>
      </c>
      <c r="G23" s="70">
        <v>29910.771000000001</v>
      </c>
      <c r="H23" s="71">
        <f t="shared" si="9"/>
        <v>35624.465000000004</v>
      </c>
      <c r="I23" s="37">
        <f t="shared" si="10"/>
        <v>1.1158987497360959</v>
      </c>
      <c r="J23" s="172">
        <f t="shared" si="8"/>
        <v>2945.4043627245364</v>
      </c>
      <c r="K23" s="173">
        <v>9.226168156719132E-2</v>
      </c>
      <c r="L23" s="168">
        <v>10408.2408120123</v>
      </c>
      <c r="M23" s="16">
        <v>7984.3081888856204</v>
      </c>
      <c r="N23" s="18">
        <f t="shared" si="13"/>
        <v>2423.9326231266796</v>
      </c>
      <c r="O23" s="17">
        <f t="shared" si="5"/>
        <v>7.592712995385606E-2</v>
      </c>
      <c r="P23" s="64">
        <v>5.3099999999999994E-2</v>
      </c>
      <c r="Q23" s="30" t="s">
        <v>1</v>
      </c>
      <c r="R23" s="189">
        <v>97.633333989666298</v>
      </c>
      <c r="S23" s="80">
        <f t="shared" si="11"/>
        <v>5.9252552887091969E-2</v>
      </c>
      <c r="T23" s="118">
        <v>47516.66</v>
      </c>
      <c r="U23" s="117">
        <f t="shared" si="6"/>
        <v>1.48840920097004</v>
      </c>
      <c r="V23" s="58">
        <v>12365.383</v>
      </c>
      <c r="W23" s="59">
        <f t="shared" si="7"/>
        <v>0.38733256568787694</v>
      </c>
      <c r="X23" s="83">
        <v>1324655000</v>
      </c>
      <c r="Y23" s="99"/>
      <c r="Z23" s="99"/>
      <c r="AA23" s="99"/>
      <c r="AB23" s="97"/>
      <c r="AC23" s="97"/>
    </row>
    <row r="24" spans="1:29" s="98" customFormat="1" ht="15" customHeight="1" x14ac:dyDescent="0.2">
      <c r="A24" s="27">
        <v>2007</v>
      </c>
      <c r="B24" s="25">
        <v>27009.23</v>
      </c>
      <c r="C24" s="186">
        <v>7888.9369999999999</v>
      </c>
      <c r="D24" s="14">
        <v>6878.2030000000004</v>
      </c>
      <c r="E24" s="35">
        <f t="shared" si="12"/>
        <v>0.29208300273647192</v>
      </c>
      <c r="F24" s="95">
        <v>5074.7470000000003</v>
      </c>
      <c r="G24" s="70">
        <v>25375.394</v>
      </c>
      <c r="H24" s="71">
        <f t="shared" si="9"/>
        <v>30450.141</v>
      </c>
      <c r="I24" s="37">
        <f t="shared" si="10"/>
        <v>1.1273975970436774</v>
      </c>
      <c r="J24" s="172">
        <f t="shared" si="8"/>
        <v>2707.6175966646992</v>
      </c>
      <c r="K24" s="173">
        <v>0.10024786329209308</v>
      </c>
      <c r="L24" s="168">
        <v>9570.6670751187212</v>
      </c>
      <c r="M24" s="16">
        <v>7227.2829861493901</v>
      </c>
      <c r="N24" s="18">
        <f t="shared" si="13"/>
        <v>2343.3840889693311</v>
      </c>
      <c r="O24" s="17">
        <f t="shared" si="5"/>
        <v>8.6762343427388755E-2</v>
      </c>
      <c r="P24" s="64">
        <v>7.4700000000000003E-2</v>
      </c>
      <c r="Q24" s="30" t="s">
        <v>1</v>
      </c>
      <c r="R24" s="189">
        <v>92.171912848883395</v>
      </c>
      <c r="S24" s="80">
        <f t="shared" si="11"/>
        <v>4.8167653134374877E-2</v>
      </c>
      <c r="T24" s="118">
        <v>40344.220999999998</v>
      </c>
      <c r="U24" s="117">
        <f t="shared" si="6"/>
        <v>1.4937197765356509</v>
      </c>
      <c r="V24" s="58">
        <v>29094.031999999999</v>
      </c>
      <c r="W24" s="59">
        <f t="shared" si="7"/>
        <v>1.0771885018565874</v>
      </c>
      <c r="X24" s="83">
        <v>1317885000</v>
      </c>
      <c r="Y24" s="99"/>
      <c r="Z24" s="99"/>
      <c r="AA24" s="99"/>
      <c r="AB24" s="97"/>
      <c r="AC24" s="97"/>
    </row>
    <row r="25" spans="1:29" s="98" customFormat="1" ht="15" customHeight="1" x14ac:dyDescent="0.2">
      <c r="A25" s="27">
        <v>2006</v>
      </c>
      <c r="B25" s="25">
        <v>21943.84748167</v>
      </c>
      <c r="C25" s="186">
        <v>5614.652</v>
      </c>
      <c r="D25" s="14">
        <v>5471.1450000000004</v>
      </c>
      <c r="E25" s="35">
        <f t="shared" si="12"/>
        <v>0.25586451987009101</v>
      </c>
      <c r="F25" s="95">
        <v>2373.047</v>
      </c>
      <c r="G25" s="70">
        <v>22683.088</v>
      </c>
      <c r="H25" s="71">
        <f t="shared" si="9"/>
        <v>25056.134999999998</v>
      </c>
      <c r="I25" s="37">
        <f t="shared" si="10"/>
        <v>1.1418296185721184</v>
      </c>
      <c r="J25" s="172">
        <f t="shared" si="8"/>
        <v>1863.7109285351264</v>
      </c>
      <c r="K25" s="173">
        <v>8.4930909681718764E-2</v>
      </c>
      <c r="L25" s="168">
        <v>7907.4710471695707</v>
      </c>
      <c r="M25" s="16">
        <v>6241.67689455649</v>
      </c>
      <c r="N25" s="18">
        <f t="shared" si="13"/>
        <v>1665.7941526130808</v>
      </c>
      <c r="O25" s="17">
        <f t="shared" si="5"/>
        <v>7.591167200758854E-2</v>
      </c>
      <c r="P25" s="64">
        <v>6.1200000000000004E-2</v>
      </c>
      <c r="Q25" s="30" t="s">
        <v>1</v>
      </c>
      <c r="R25" s="189">
        <v>87.936230977228007</v>
      </c>
      <c r="S25" s="80">
        <f t="shared" si="11"/>
        <v>1.6494331013997998E-2</v>
      </c>
      <c r="T25" s="118">
        <v>34560.36</v>
      </c>
      <c r="U25" s="117">
        <f t="shared" si="6"/>
        <v>1.5749453248282348</v>
      </c>
      <c r="V25" s="58">
        <v>8966.6826300000012</v>
      </c>
      <c r="W25" s="59">
        <f t="shared" si="7"/>
        <v>0.40861943820426183</v>
      </c>
      <c r="X25" s="83">
        <v>1311020000</v>
      </c>
      <c r="Y25" s="99"/>
      <c r="Z25" s="99"/>
      <c r="AA25" s="99"/>
      <c r="AB25" s="97"/>
      <c r="AC25" s="97"/>
    </row>
    <row r="26" spans="1:29" s="98" customFormat="1" ht="15" customHeight="1" x14ac:dyDescent="0.2">
      <c r="A26" s="27">
        <v>2005</v>
      </c>
      <c r="B26" s="25">
        <v>18731.890311769999</v>
      </c>
      <c r="C26" s="186">
        <v>4937.5820000000003</v>
      </c>
      <c r="D26" s="14">
        <v>4612.6260000000002</v>
      </c>
      <c r="E26" s="35">
        <f t="shared" si="12"/>
        <v>0.26359229729727379</v>
      </c>
      <c r="F26" s="66" t="s">
        <v>1</v>
      </c>
      <c r="G26" s="14" t="s">
        <v>1</v>
      </c>
      <c r="H26" s="70">
        <v>21723.531999999999</v>
      </c>
      <c r="I26" s="37">
        <f t="shared" ref="I26:I46" si="14">H26/B26</f>
        <v>1.1597084778117792</v>
      </c>
      <c r="J26" s="172">
        <f t="shared" si="8"/>
        <v>1093.0532587185007</v>
      </c>
      <c r="K26" s="173">
        <v>5.8352533595164791E-2</v>
      </c>
      <c r="L26" s="168">
        <v>6336.9718119245608</v>
      </c>
      <c r="M26" s="16">
        <v>5315.742445029281</v>
      </c>
      <c r="N26" s="18">
        <f t="shared" si="13"/>
        <v>1021.2293668952798</v>
      </c>
      <c r="O26" s="17">
        <f t="shared" si="5"/>
        <v>5.4518222661895495E-2</v>
      </c>
      <c r="P26" s="64">
        <v>5.5800000000000002E-2</v>
      </c>
      <c r="Q26" s="30" t="s">
        <v>1</v>
      </c>
      <c r="R26" s="189">
        <v>86.509317656014602</v>
      </c>
      <c r="S26" s="80">
        <f t="shared" si="11"/>
        <v>1.7764161684314272E-2</v>
      </c>
      <c r="T26" s="118">
        <v>28301.226999999999</v>
      </c>
      <c r="U26" s="117">
        <f t="shared" si="6"/>
        <v>1.5108580356258654</v>
      </c>
      <c r="V26" s="58">
        <v>3292.8978921750004</v>
      </c>
      <c r="W26" s="59">
        <v>0.17713675576183005</v>
      </c>
      <c r="X26" s="83">
        <v>1303720000</v>
      </c>
      <c r="Y26" s="97"/>
      <c r="Z26" s="97"/>
      <c r="AA26" s="97"/>
      <c r="AB26" s="97"/>
      <c r="AC26" s="97"/>
    </row>
    <row r="27" spans="1:29" s="102" customFormat="1" ht="15" customHeight="1" x14ac:dyDescent="0.2">
      <c r="A27" s="27">
        <v>2004</v>
      </c>
      <c r="B27" s="25">
        <v>16184.016090679999</v>
      </c>
      <c r="C27" s="186">
        <v>4258.6949999999997</v>
      </c>
      <c r="D27" s="14">
        <v>3950.2020000000002</v>
      </c>
      <c r="E27" s="35">
        <f t="shared" si="12"/>
        <v>0.26314203941334957</v>
      </c>
      <c r="F27" s="66" t="s">
        <v>1</v>
      </c>
      <c r="G27" s="14" t="s">
        <v>1</v>
      </c>
      <c r="H27" s="70">
        <v>19946.379000000001</v>
      </c>
      <c r="I27" s="37">
        <f t="shared" si="14"/>
        <v>1.2324739970745988</v>
      </c>
      <c r="J27" s="172">
        <f t="shared" si="8"/>
        <v>574.60751596220882</v>
      </c>
      <c r="K27" s="173">
        <v>3.5504630787725922E-2</v>
      </c>
      <c r="L27" s="168">
        <v>5026.9718723634796</v>
      </c>
      <c r="M27" s="16">
        <v>4603.4117429567405</v>
      </c>
      <c r="N27" s="18">
        <f t="shared" si="13"/>
        <v>423.56012940673918</v>
      </c>
      <c r="O27" s="17">
        <f t="shared" si="5"/>
        <v>2.617150940987124E-2</v>
      </c>
      <c r="P27" s="64">
        <v>5.5800000000000002E-2</v>
      </c>
      <c r="Q27" s="30" t="s">
        <v>1</v>
      </c>
      <c r="R27" s="189">
        <v>84.999375015179297</v>
      </c>
      <c r="S27" s="80">
        <f t="shared" si="11"/>
        <v>3.8246376240092861E-2</v>
      </c>
      <c r="T27" s="118">
        <v>24242.613000000001</v>
      </c>
      <c r="U27" s="117">
        <f t="shared" si="6"/>
        <v>1.4979355472811697</v>
      </c>
      <c r="V27" s="58">
        <v>3705.691047968</v>
      </c>
      <c r="W27" s="60">
        <v>0.2305761679082895</v>
      </c>
      <c r="X27" s="83">
        <v>1296075000</v>
      </c>
      <c r="Y27" s="101"/>
      <c r="Z27" s="101"/>
      <c r="AA27" s="101"/>
      <c r="AB27" s="101"/>
      <c r="AC27" s="101"/>
    </row>
    <row r="28" spans="1:29" s="98" customFormat="1" ht="15" customHeight="1" x14ac:dyDescent="0.2">
      <c r="A28" s="27">
        <v>2003</v>
      </c>
      <c r="B28" s="25">
        <v>13742.20349179</v>
      </c>
      <c r="C28" s="186">
        <v>3675.576</v>
      </c>
      <c r="D28" s="14">
        <v>3352.9920000000002</v>
      </c>
      <c r="E28" s="35">
        <f t="shared" si="12"/>
        <v>0.26746627658336586</v>
      </c>
      <c r="F28" s="66" t="s">
        <v>1</v>
      </c>
      <c r="G28" s="14" t="s">
        <v>1</v>
      </c>
      <c r="H28" s="70">
        <v>17527.491999999998</v>
      </c>
      <c r="I28" s="37">
        <f t="shared" si="14"/>
        <v>1.2754498949510857</v>
      </c>
      <c r="J28" s="172">
        <f t="shared" si="8"/>
        <v>358.57525590135822</v>
      </c>
      <c r="K28" s="173">
        <v>2.6092995647719941E-2</v>
      </c>
      <c r="L28" s="168">
        <v>3707.7504665504703</v>
      </c>
      <c r="M28" s="16">
        <v>3411.2589812686997</v>
      </c>
      <c r="N28" s="18">
        <f t="shared" si="13"/>
        <v>296.49148528177057</v>
      </c>
      <c r="O28" s="17">
        <f t="shared" si="5"/>
        <v>2.1575250683698824E-2</v>
      </c>
      <c r="P28" s="64">
        <v>5.3099999999999994E-2</v>
      </c>
      <c r="Q28" s="30" t="s">
        <v>1</v>
      </c>
      <c r="R28" s="189">
        <v>81.868212555671207</v>
      </c>
      <c r="S28" s="80">
        <f t="shared" si="11"/>
        <v>1.1276019609050891E-2</v>
      </c>
      <c r="T28" s="118">
        <v>21101.281999999999</v>
      </c>
      <c r="U28" s="117">
        <f t="shared" si="6"/>
        <v>1.5355093535477429</v>
      </c>
      <c r="V28" s="61">
        <v>4245.9252792899997</v>
      </c>
      <c r="W28" s="62">
        <v>0.31090965589105812</v>
      </c>
      <c r="X28" s="83">
        <v>1288400000</v>
      </c>
      <c r="Y28" s="97"/>
      <c r="Z28" s="97"/>
      <c r="AA28" s="97"/>
      <c r="AB28" s="97"/>
      <c r="AC28" s="97"/>
    </row>
    <row r="29" spans="1:29" s="98" customFormat="1" ht="15" customHeight="1" x14ac:dyDescent="0.2">
      <c r="A29" s="27">
        <v>2002</v>
      </c>
      <c r="B29" s="25">
        <v>12171.74247483</v>
      </c>
      <c r="C29" s="186">
        <v>3144.2469999999998</v>
      </c>
      <c r="D29" s="14">
        <v>2999.0239999999999</v>
      </c>
      <c r="E29" s="35">
        <f t="shared" si="12"/>
        <v>0.25832349037140756</v>
      </c>
      <c r="F29" s="66" t="s">
        <v>1</v>
      </c>
      <c r="G29" s="14" t="s">
        <v>1</v>
      </c>
      <c r="H29" s="70">
        <v>14411.832</v>
      </c>
      <c r="I29" s="37">
        <f t="shared" si="14"/>
        <v>1.184040167609715</v>
      </c>
      <c r="J29" s="172">
        <f t="shared" si="8"/>
        <v>294.92135162759934</v>
      </c>
      <c r="K29" s="173">
        <v>2.4230002584877924E-2</v>
      </c>
      <c r="L29" s="168">
        <v>2756.2601275134002</v>
      </c>
      <c r="M29" s="16">
        <v>2446.8437574611003</v>
      </c>
      <c r="N29" s="18">
        <f t="shared" si="13"/>
        <v>309.41637005229995</v>
      </c>
      <c r="O29" s="17">
        <f t="shared" si="5"/>
        <v>2.5420877141637151E-2</v>
      </c>
      <c r="P29" s="64">
        <v>5.3099999999999994E-2</v>
      </c>
      <c r="Q29" s="30" t="s">
        <v>1</v>
      </c>
      <c r="R29" s="189">
        <v>80.955358347487206</v>
      </c>
      <c r="S29" s="80">
        <f t="shared" si="11"/>
        <v>-7.3197550008364809E-3</v>
      </c>
      <c r="T29" s="118">
        <v>17696.513999999999</v>
      </c>
      <c r="U29" s="117">
        <f t="shared" si="6"/>
        <v>1.4539014472738556</v>
      </c>
      <c r="V29" s="29" t="s">
        <v>1</v>
      </c>
      <c r="W29" s="30" t="s">
        <v>1</v>
      </c>
      <c r="X29" s="83">
        <v>1280400000</v>
      </c>
    </row>
    <row r="30" spans="1:29" s="98" customFormat="1" ht="15" customHeight="1" x14ac:dyDescent="0.2">
      <c r="A30" s="27">
        <v>2001</v>
      </c>
      <c r="B30" s="25">
        <v>11086.31230462</v>
      </c>
      <c r="C30" s="186">
        <v>2712.752</v>
      </c>
      <c r="D30" s="14">
        <v>2549.549</v>
      </c>
      <c r="E30" s="35">
        <f t="shared" si="12"/>
        <v>0.24469381030060958</v>
      </c>
      <c r="F30" s="66" t="s">
        <v>1</v>
      </c>
      <c r="G30" s="14" t="s">
        <v>1</v>
      </c>
      <c r="H30" s="70">
        <v>11498.324000000001</v>
      </c>
      <c r="I30" s="37">
        <f t="shared" si="14"/>
        <v>1.0371639986371575</v>
      </c>
      <c r="J30" s="172">
        <f t="shared" si="8"/>
        <v>144.80400302782058</v>
      </c>
      <c r="K30" s="173">
        <v>1.3061512164642556E-2</v>
      </c>
      <c r="L30" s="168">
        <v>2251.8679130410706</v>
      </c>
      <c r="M30" s="16">
        <v>2019.3954590114201</v>
      </c>
      <c r="N30" s="18">
        <f t="shared" si="13"/>
        <v>232.47245402965041</v>
      </c>
      <c r="O30" s="17">
        <f t="shared" si="5"/>
        <v>2.0969322137242348E-2</v>
      </c>
      <c r="P30" s="64">
        <v>5.8499999999999996E-2</v>
      </c>
      <c r="Q30" s="30" t="s">
        <v>1</v>
      </c>
      <c r="R30" s="189">
        <v>81.552301212114301</v>
      </c>
      <c r="S30" s="80">
        <f t="shared" si="11"/>
        <v>7.191324368115426E-3</v>
      </c>
      <c r="T30" s="118">
        <v>15641.192999999999</v>
      </c>
      <c r="U30" s="117">
        <f t="shared" si="6"/>
        <v>1.4108562496008563</v>
      </c>
      <c r="V30" s="29" t="s">
        <v>1</v>
      </c>
      <c r="W30" s="30" t="s">
        <v>1</v>
      </c>
      <c r="X30" s="83">
        <v>1271850000</v>
      </c>
    </row>
    <row r="31" spans="1:29" s="98" customFormat="1" ht="15" customHeight="1" x14ac:dyDescent="0.2">
      <c r="A31" s="27">
        <v>2000</v>
      </c>
      <c r="B31" s="25">
        <v>10028.013925339999</v>
      </c>
      <c r="C31" s="186">
        <v>2294.0500000000002</v>
      </c>
      <c r="D31" s="14">
        <v>2115.0970000000002</v>
      </c>
      <c r="E31" s="35">
        <f t="shared" si="12"/>
        <v>0.22876414184099975</v>
      </c>
      <c r="F31" s="66" t="s">
        <v>1</v>
      </c>
      <c r="G31" s="14" t="s">
        <v>1</v>
      </c>
      <c r="H31" s="70">
        <v>11189.316000000001</v>
      </c>
      <c r="I31" s="37">
        <f t="shared" si="14"/>
        <v>1.1158057899905267</v>
      </c>
      <c r="J31" s="172">
        <f t="shared" si="8"/>
        <v>170.71711050589116</v>
      </c>
      <c r="K31" s="173">
        <v>1.7024020087816442E-2</v>
      </c>
      <c r="L31" s="169">
        <v>2095.1975556787802</v>
      </c>
      <c r="M31" s="16">
        <v>1856.89676197116</v>
      </c>
      <c r="N31" s="18">
        <f t="shared" si="13"/>
        <v>238.30079370762019</v>
      </c>
      <c r="O31" s="17">
        <f t="shared" si="5"/>
        <v>2.3763508455592875E-2</v>
      </c>
      <c r="P31" s="64">
        <v>5.8499999999999996E-2</v>
      </c>
      <c r="Q31" s="30" t="s">
        <v>1</v>
      </c>
      <c r="R31" s="189">
        <v>80.970019537527307</v>
      </c>
      <c r="S31" s="80">
        <f t="shared" si="11"/>
        <v>3.4780625680717048E-3</v>
      </c>
      <c r="T31" s="118">
        <v>13596.022999999999</v>
      </c>
      <c r="U31" s="117">
        <f t="shared" si="6"/>
        <v>1.3558041603476361</v>
      </c>
      <c r="V31" s="29" t="s">
        <v>1</v>
      </c>
      <c r="W31" s="30" t="s">
        <v>1</v>
      </c>
      <c r="X31" s="83">
        <v>1262645000</v>
      </c>
    </row>
    <row r="32" spans="1:29" s="98" customFormat="1" ht="15" customHeight="1" x14ac:dyDescent="0.2">
      <c r="A32" s="27">
        <v>1999</v>
      </c>
      <c r="B32" s="25">
        <v>9056.4375776500001</v>
      </c>
      <c r="C32" s="186">
        <v>1969.7449999999999</v>
      </c>
      <c r="D32" s="14">
        <v>1787.241</v>
      </c>
      <c r="E32" s="35">
        <f t="shared" si="12"/>
        <v>0.21749666832144357</v>
      </c>
      <c r="F32" s="66" t="s">
        <v>1</v>
      </c>
      <c r="G32" s="14" t="s">
        <v>1</v>
      </c>
      <c r="H32" s="70">
        <v>10073.721</v>
      </c>
      <c r="I32" s="37">
        <f t="shared" si="14"/>
        <v>1.1123271058435285</v>
      </c>
      <c r="J32" s="172">
        <f t="shared" si="8"/>
        <v>175.52635453705457</v>
      </c>
      <c r="K32" s="173">
        <v>1.938139064417875E-2</v>
      </c>
      <c r="L32" s="169">
        <v>1644.8932399984201</v>
      </c>
      <c r="M32" s="16">
        <v>1391.23821918726</v>
      </c>
      <c r="N32" s="18">
        <f t="shared" si="13"/>
        <v>253.65502081116006</v>
      </c>
      <c r="O32" s="17">
        <f t="shared" si="5"/>
        <v>2.8008255855165896E-2</v>
      </c>
      <c r="P32" s="64">
        <v>5.8499999999999996E-2</v>
      </c>
      <c r="Q32" s="30" t="s">
        <v>1</v>
      </c>
      <c r="R32" s="189">
        <v>80.689376836311894</v>
      </c>
      <c r="S32" s="80">
        <f t="shared" si="11"/>
        <v>-1.4014738077661737E-2</v>
      </c>
      <c r="T32" s="118">
        <v>12104.206</v>
      </c>
      <c r="U32" s="117">
        <f t="shared" si="6"/>
        <v>1.3365306055740349</v>
      </c>
      <c r="V32" s="29" t="s">
        <v>1</v>
      </c>
      <c r="W32" s="30" t="s">
        <v>1</v>
      </c>
      <c r="X32" s="83">
        <v>1252735000</v>
      </c>
    </row>
    <row r="33" spans="1:24" s="98" customFormat="1" ht="15" customHeight="1" x14ac:dyDescent="0.2">
      <c r="A33" s="27">
        <v>1998</v>
      </c>
      <c r="B33" s="25">
        <v>8519.5507089599996</v>
      </c>
      <c r="C33" s="186">
        <v>1752.154</v>
      </c>
      <c r="D33" s="14">
        <v>962</v>
      </c>
      <c r="E33" s="35">
        <f t="shared" si="12"/>
        <v>0.20566272328859572</v>
      </c>
      <c r="F33" s="66" t="s">
        <v>1</v>
      </c>
      <c r="G33" s="14" t="s">
        <v>1</v>
      </c>
      <c r="H33" s="70">
        <v>9003.6200000000008</v>
      </c>
      <c r="I33" s="37">
        <f t="shared" si="14"/>
        <v>1.0568186407448583</v>
      </c>
      <c r="J33" s="172">
        <f t="shared" si="8"/>
        <v>261.51696128993677</v>
      </c>
      <c r="K33" s="173">
        <v>3.0696097743147389E-2</v>
      </c>
      <c r="L33" s="169">
        <v>1562.68338842252</v>
      </c>
      <c r="M33" s="16">
        <v>1199.7550525486499</v>
      </c>
      <c r="N33" s="18">
        <f t="shared" si="13"/>
        <v>362.92833587387008</v>
      </c>
      <c r="O33" s="17">
        <f t="shared" si="5"/>
        <v>4.2599468947602935E-2</v>
      </c>
      <c r="P33" s="64">
        <v>6.3899999999999998E-2</v>
      </c>
      <c r="Q33" s="30" t="s">
        <v>1</v>
      </c>
      <c r="R33" s="189">
        <v>81.836291020207398</v>
      </c>
      <c r="S33" s="80">
        <f t="shared" si="11"/>
        <v>-7.7318234596124302E-3</v>
      </c>
      <c r="T33" s="118">
        <v>10556.011</v>
      </c>
      <c r="U33" s="117">
        <f t="shared" si="6"/>
        <v>1.2390337660527402</v>
      </c>
      <c r="V33" s="29" t="s">
        <v>1</v>
      </c>
      <c r="W33" s="30" t="s">
        <v>1</v>
      </c>
      <c r="X33" s="83">
        <v>1241935000</v>
      </c>
    </row>
    <row r="34" spans="1:24" s="98" customFormat="1" ht="15" customHeight="1" x14ac:dyDescent="0.2">
      <c r="A34" s="27">
        <v>1997</v>
      </c>
      <c r="B34" s="25">
        <v>7971.5044491799999</v>
      </c>
      <c r="C34" s="186">
        <v>1636.3630000000001</v>
      </c>
      <c r="D34" s="14">
        <v>517</v>
      </c>
      <c r="E34" s="35">
        <f t="shared" si="12"/>
        <v>0.20527655857588173</v>
      </c>
      <c r="F34" s="66" t="s">
        <v>1</v>
      </c>
      <c r="G34" s="14" t="s">
        <v>1</v>
      </c>
      <c r="H34" s="70">
        <v>7833.0129999999999</v>
      </c>
      <c r="I34" s="37">
        <f t="shared" si="14"/>
        <v>0.98262668608379866</v>
      </c>
      <c r="J34" s="172">
        <f t="shared" si="8"/>
        <v>307.51742488540071</v>
      </c>
      <c r="K34" s="173">
        <v>3.8577087530451533E-2</v>
      </c>
      <c r="L34" s="169">
        <v>1553.8984721920001</v>
      </c>
      <c r="M34" s="16">
        <v>1198.9025430360002</v>
      </c>
      <c r="N34" s="18">
        <f t="shared" si="13"/>
        <v>354.99592915599987</v>
      </c>
      <c r="O34" s="17">
        <f t="shared" si="5"/>
        <v>4.4533115601850672E-2</v>
      </c>
      <c r="P34" s="64">
        <v>8.6400000000000005E-2</v>
      </c>
      <c r="Q34" s="30" t="s">
        <v>1</v>
      </c>
      <c r="R34" s="189">
        <v>82.473965158829699</v>
      </c>
      <c r="S34" s="80">
        <f t="shared" si="11"/>
        <v>2.7864684965559716E-2</v>
      </c>
      <c r="T34" s="118">
        <v>9186.7810000000009</v>
      </c>
      <c r="U34" s="117">
        <f t="shared" si="6"/>
        <v>1.1524525964411916</v>
      </c>
      <c r="V34" s="29" t="s">
        <v>1</v>
      </c>
      <c r="W34" s="30" t="s">
        <v>1</v>
      </c>
      <c r="X34" s="83">
        <v>1230075000</v>
      </c>
    </row>
    <row r="35" spans="1:24" s="98" customFormat="1" ht="15" customHeight="1" x14ac:dyDescent="0.2">
      <c r="A35" s="27">
        <v>1996</v>
      </c>
      <c r="B35" s="25">
        <v>7181.3629586699999</v>
      </c>
      <c r="C35" s="186">
        <v>1532.806</v>
      </c>
      <c r="D35" s="14">
        <v>483</v>
      </c>
      <c r="E35" s="35">
        <f t="shared" si="12"/>
        <v>0.21344221268602726</v>
      </c>
      <c r="F35" s="66" t="s">
        <v>1</v>
      </c>
      <c r="G35" s="14" t="s">
        <v>1</v>
      </c>
      <c r="H35" s="70">
        <v>6454.4120000000003</v>
      </c>
      <c r="I35" s="37">
        <f t="shared" si="14"/>
        <v>0.89877256408654882</v>
      </c>
      <c r="J35" s="172">
        <f t="shared" si="8"/>
        <v>60.422801326656462</v>
      </c>
      <c r="K35" s="173">
        <v>8.4138347656844883E-3</v>
      </c>
      <c r="L35" s="169">
        <v>1287.1369077534002</v>
      </c>
      <c r="M35" s="16">
        <v>1141.2226977534003</v>
      </c>
      <c r="N35" s="18">
        <f t="shared" si="13"/>
        <v>145.91420999999991</v>
      </c>
      <c r="O35" s="17">
        <f t="shared" si="5"/>
        <v>2.0318456376562738E-2</v>
      </c>
      <c r="P35" s="64">
        <v>0.1008</v>
      </c>
      <c r="Q35" s="30" t="s">
        <v>1</v>
      </c>
      <c r="R35" s="189">
        <v>80.238154267935698</v>
      </c>
      <c r="S35" s="80">
        <f t="shared" si="11"/>
        <v>8.3131533438315142E-2</v>
      </c>
      <c r="T35" s="118">
        <v>7609.53</v>
      </c>
      <c r="U35" s="117">
        <f t="shared" si="6"/>
        <v>1.0596219747970095</v>
      </c>
      <c r="V35" s="29" t="s">
        <v>1</v>
      </c>
      <c r="W35" s="30" t="s">
        <v>1</v>
      </c>
      <c r="X35" s="83">
        <v>1217550000</v>
      </c>
    </row>
    <row r="36" spans="1:24" s="98" customFormat="1" ht="15" customHeight="1" x14ac:dyDescent="0.2">
      <c r="A36" s="27">
        <v>1995</v>
      </c>
      <c r="B36" s="25">
        <v>6133.9891336700002</v>
      </c>
      <c r="C36" s="186">
        <v>1319.8430000000001</v>
      </c>
      <c r="D36" s="15">
        <v>373</v>
      </c>
      <c r="E36" s="35">
        <f t="shared" si="12"/>
        <v>0.21516878677780288</v>
      </c>
      <c r="F36" s="66" t="s">
        <v>1</v>
      </c>
      <c r="G36" s="14" t="s">
        <v>1</v>
      </c>
      <c r="H36" s="70">
        <v>5318.8220000000001</v>
      </c>
      <c r="I36" s="37">
        <f t="shared" si="14"/>
        <v>0.867106524660196</v>
      </c>
      <c r="J36" s="172">
        <f t="shared" si="8"/>
        <v>13.561136754726403</v>
      </c>
      <c r="K36" s="173">
        <v>2.2108185161737806E-3</v>
      </c>
      <c r="L36" s="169">
        <v>1101.1134982782</v>
      </c>
      <c r="M36" s="16">
        <v>1001.2558276782001</v>
      </c>
      <c r="N36" s="18">
        <f t="shared" si="13"/>
        <v>99.857670599999892</v>
      </c>
      <c r="O36" s="17">
        <f t="shared" si="5"/>
        <v>1.6279401287470897E-2</v>
      </c>
      <c r="P36" s="64">
        <v>0.12060000000000001</v>
      </c>
      <c r="Q36" s="30" t="s">
        <v>1</v>
      </c>
      <c r="R36" s="189">
        <v>74.079787902791495</v>
      </c>
      <c r="S36" s="80">
        <f t="shared" si="11"/>
        <v>0.16791227016885113</v>
      </c>
      <c r="T36" s="118">
        <v>6074.35</v>
      </c>
      <c r="U36" s="117">
        <f t="shared" si="6"/>
        <v>0.99027726779908443</v>
      </c>
      <c r="V36" s="29" t="s">
        <v>1</v>
      </c>
      <c r="W36" s="30" t="s">
        <v>1</v>
      </c>
      <c r="X36" s="83">
        <v>1204855000</v>
      </c>
    </row>
    <row r="37" spans="1:24" s="98" customFormat="1" ht="15" customHeight="1" x14ac:dyDescent="0.2">
      <c r="A37" s="27">
        <v>1994</v>
      </c>
      <c r="B37" s="25">
        <v>4863.7450333799998</v>
      </c>
      <c r="C37" s="15" t="s">
        <v>1</v>
      </c>
      <c r="D37" s="15">
        <v>295</v>
      </c>
      <c r="E37" s="35">
        <f>D37/B37</f>
        <v>6.0652850421929576E-2</v>
      </c>
      <c r="F37" s="66" t="s">
        <v>1</v>
      </c>
      <c r="G37" s="14" t="s">
        <v>1</v>
      </c>
      <c r="H37" s="70">
        <v>4256.6760000000004</v>
      </c>
      <c r="I37" s="37">
        <f t="shared" si="14"/>
        <v>0.8751848566868391</v>
      </c>
      <c r="J37" s="172">
        <f t="shared" si="8"/>
        <v>59.756488410341774</v>
      </c>
      <c r="K37" s="173">
        <v>1.2286106282346535E-2</v>
      </c>
      <c r="L37" s="169">
        <v>901.58018792800306</v>
      </c>
      <c r="M37" s="16">
        <v>838.17241202800312</v>
      </c>
      <c r="N37" s="18">
        <f t="shared" si="13"/>
        <v>63.407775899999933</v>
      </c>
      <c r="O37" s="17">
        <f t="shared" si="5"/>
        <v>1.3036821516101447E-2</v>
      </c>
      <c r="P37" s="64">
        <v>0.10980000000000001</v>
      </c>
      <c r="Q37" s="30" t="s">
        <v>1</v>
      </c>
      <c r="R37" s="189">
        <v>63.4292401877766</v>
      </c>
      <c r="S37" s="80">
        <f t="shared" si="11"/>
        <v>0.2425698435057535</v>
      </c>
      <c r="T37" s="118">
        <v>4692.03</v>
      </c>
      <c r="U37" s="117">
        <f t="shared" si="6"/>
        <v>0.96469489411934306</v>
      </c>
      <c r="V37" s="29" t="s">
        <v>1</v>
      </c>
      <c r="W37" s="30" t="s">
        <v>1</v>
      </c>
      <c r="X37" s="83">
        <v>1191835000</v>
      </c>
    </row>
    <row r="38" spans="1:24" s="98" customFormat="1" ht="15" customHeight="1" x14ac:dyDescent="0.2">
      <c r="A38" s="27">
        <v>1993</v>
      </c>
      <c r="B38" s="25">
        <v>3567.32303581</v>
      </c>
      <c r="C38" s="15" t="s">
        <v>1</v>
      </c>
      <c r="D38" s="15">
        <v>237</v>
      </c>
      <c r="E38" s="35">
        <f t="shared" ref="E38:E47" si="15">D38/B38</f>
        <v>6.643637192957115E-2</v>
      </c>
      <c r="F38" s="66" t="s">
        <v>1</v>
      </c>
      <c r="G38" s="14" t="s">
        <v>1</v>
      </c>
      <c r="H38" s="70">
        <v>3391.6410000000001</v>
      </c>
      <c r="I38" s="37">
        <f t="shared" si="14"/>
        <v>0.95075241741596039</v>
      </c>
      <c r="J38" s="172">
        <f t="shared" si="8"/>
        <v>-93.509660433354128</v>
      </c>
      <c r="K38" s="173">
        <v>-2.62128378884313E-2</v>
      </c>
      <c r="L38" s="169">
        <v>595.82480100237501</v>
      </c>
      <c r="M38" s="16">
        <v>690.41197060237505</v>
      </c>
      <c r="N38" s="18">
        <f t="shared" si="13"/>
        <v>-94.587169600000038</v>
      </c>
      <c r="O38" s="17">
        <f t="shared" si="5"/>
        <v>-2.6514887676417839E-2</v>
      </c>
      <c r="P38" s="64">
        <v>0.10980000000000001</v>
      </c>
      <c r="Q38" s="30" t="s">
        <v>1</v>
      </c>
      <c r="R38" s="189">
        <v>51.046820844145898</v>
      </c>
      <c r="S38" s="80">
        <f t="shared" si="11"/>
        <v>0.1461007863566024</v>
      </c>
      <c r="T38" s="118">
        <v>3568.08</v>
      </c>
      <c r="U38" s="117">
        <f t="shared" si="6"/>
        <v>1.0002121939006929</v>
      </c>
      <c r="V38" s="29" t="s">
        <v>1</v>
      </c>
      <c r="W38" s="30" t="s">
        <v>1</v>
      </c>
      <c r="X38" s="83">
        <v>1178440000</v>
      </c>
    </row>
    <row r="39" spans="1:24" s="98" customFormat="1" ht="15" customHeight="1" x14ac:dyDescent="0.2">
      <c r="A39" s="27">
        <v>1992</v>
      </c>
      <c r="B39" s="25">
        <v>2719.4530899699998</v>
      </c>
      <c r="C39" s="15" t="s">
        <v>1</v>
      </c>
      <c r="D39" s="15">
        <v>134</v>
      </c>
      <c r="E39" s="35">
        <f t="shared" si="15"/>
        <v>4.9274613522191056E-2</v>
      </c>
      <c r="F39" s="66" t="s">
        <v>1</v>
      </c>
      <c r="G39" s="14" t="s">
        <v>1</v>
      </c>
      <c r="H39" s="70">
        <v>2353.5540000000001</v>
      </c>
      <c r="I39" s="37">
        <f t="shared" si="14"/>
        <v>0.86545122204184211</v>
      </c>
      <c r="J39" s="172">
        <f t="shared" si="8"/>
        <v>40.964518085021986</v>
      </c>
      <c r="K39" s="173">
        <v>1.5063513408673615E-2</v>
      </c>
      <c r="L39" s="169">
        <v>425.81793882173002</v>
      </c>
      <c r="M39" s="16">
        <v>393.98067882173001</v>
      </c>
      <c r="N39" s="18">
        <f t="shared" si="13"/>
        <v>31.837260000000015</v>
      </c>
      <c r="O39" s="17">
        <f t="shared" si="5"/>
        <v>1.1707228970936664E-2</v>
      </c>
      <c r="P39" s="64">
        <v>8.6400000000000005E-2</v>
      </c>
      <c r="Q39" s="30" t="s">
        <v>1</v>
      </c>
      <c r="R39" s="189">
        <v>44.539556600795301</v>
      </c>
      <c r="S39" s="80">
        <f t="shared" si="11"/>
        <v>6.3539813402488043E-2</v>
      </c>
      <c r="T39" s="118">
        <v>2432.73</v>
      </c>
      <c r="U39" s="117">
        <f t="shared" si="6"/>
        <v>0.89456589965552125</v>
      </c>
      <c r="V39" s="29" t="s">
        <v>1</v>
      </c>
      <c r="W39" s="30" t="s">
        <v>1</v>
      </c>
      <c r="X39" s="83">
        <v>1164970000</v>
      </c>
    </row>
    <row r="40" spans="1:24" s="98" customFormat="1" ht="15" customHeight="1" x14ac:dyDescent="0.2">
      <c r="A40" s="27">
        <v>1991</v>
      </c>
      <c r="B40" s="25">
        <v>2200.5628458000001</v>
      </c>
      <c r="C40" s="15" t="s">
        <v>1</v>
      </c>
      <c r="D40" s="15">
        <v>161</v>
      </c>
      <c r="E40" s="35">
        <f t="shared" si="15"/>
        <v>7.3163100207424211E-2</v>
      </c>
      <c r="F40" s="66" t="s">
        <v>1</v>
      </c>
      <c r="G40" s="14" t="s">
        <v>1</v>
      </c>
      <c r="H40" s="70">
        <v>1943.1959999999999</v>
      </c>
      <c r="I40" s="37">
        <f t="shared" si="14"/>
        <v>0.88304499174326645</v>
      </c>
      <c r="J40" s="172">
        <f t="shared" si="8"/>
        <v>76.564451286102909</v>
      </c>
      <c r="K40" s="173">
        <v>3.4793121874357742E-2</v>
      </c>
      <c r="L40" s="169">
        <v>318.81486363580007</v>
      </c>
      <c r="M40" s="16">
        <v>252.22512363580003</v>
      </c>
      <c r="N40" s="18">
        <f t="shared" si="13"/>
        <v>66.589740000000035</v>
      </c>
      <c r="O40" s="17">
        <f t="shared" si="5"/>
        <v>3.0260321865877807E-2</v>
      </c>
      <c r="P40" s="64">
        <v>8.6400000000000005E-2</v>
      </c>
      <c r="Q40" s="30" t="s">
        <v>1</v>
      </c>
      <c r="R40" s="189">
        <v>41.878598280494899</v>
      </c>
      <c r="S40" s="80">
        <f t="shared" si="11"/>
        <v>3.5566856522045498E-2</v>
      </c>
      <c r="T40" s="118">
        <v>1859.89</v>
      </c>
      <c r="U40" s="117">
        <f t="shared" si="6"/>
        <v>0.84518831332165356</v>
      </c>
      <c r="V40" s="29" t="s">
        <v>1</v>
      </c>
      <c r="W40" s="30" t="s">
        <v>1</v>
      </c>
      <c r="X40" s="83">
        <v>1150780000</v>
      </c>
    </row>
    <row r="41" spans="1:24" s="98" customFormat="1" ht="15" customHeight="1" x14ac:dyDescent="0.2">
      <c r="A41" s="27">
        <v>1990</v>
      </c>
      <c r="B41" s="25">
        <v>1887.28688272</v>
      </c>
      <c r="C41" s="15" t="s">
        <v>1</v>
      </c>
      <c r="D41" s="15">
        <v>129</v>
      </c>
      <c r="E41" s="35">
        <f t="shared" si="15"/>
        <v>6.8352088482744239E-2</v>
      </c>
      <c r="F41" s="66" t="s">
        <v>1</v>
      </c>
      <c r="G41" s="14" t="s">
        <v>1</v>
      </c>
      <c r="H41" s="70">
        <v>1639.1379999999999</v>
      </c>
      <c r="I41" s="37">
        <f t="shared" si="14"/>
        <v>0.86851554737541414</v>
      </c>
      <c r="J41" s="172">
        <f t="shared" si="8"/>
        <v>63.073730397498238</v>
      </c>
      <c r="K41" s="173">
        <v>3.342031938811283E-2</v>
      </c>
      <c r="L41" s="169">
        <v>256.94863915160005</v>
      </c>
      <c r="M41" s="16">
        <v>201.15499915160001</v>
      </c>
      <c r="N41" s="18">
        <f t="shared" si="13"/>
        <v>55.793640000000039</v>
      </c>
      <c r="O41" s="17">
        <f t="shared" si="5"/>
        <v>2.956288231049908E-2</v>
      </c>
      <c r="P41" s="64">
        <v>9.3600000000000003E-2</v>
      </c>
      <c r="Q41" s="30" t="s">
        <v>1</v>
      </c>
      <c r="R41" s="189">
        <v>40.440265171429203</v>
      </c>
      <c r="S41" s="80">
        <f t="shared" si="11"/>
        <v>3.0522901207522768E-2</v>
      </c>
      <c r="T41" s="118">
        <v>1468.19</v>
      </c>
      <c r="U41" s="117">
        <f t="shared" si="6"/>
        <v>0.77793684332930446</v>
      </c>
      <c r="V41" s="29" t="s">
        <v>1</v>
      </c>
      <c r="W41" s="30" t="s">
        <v>1</v>
      </c>
      <c r="X41" s="83">
        <v>1135185000</v>
      </c>
    </row>
    <row r="42" spans="1:24" s="98" customFormat="1" ht="15" customHeight="1" x14ac:dyDescent="0.2">
      <c r="A42" s="27">
        <v>1989</v>
      </c>
      <c r="B42" s="25">
        <v>1717.97417348</v>
      </c>
      <c r="C42" s="15" t="s">
        <v>1</v>
      </c>
      <c r="D42" s="15">
        <v>110</v>
      </c>
      <c r="E42" s="35">
        <f t="shared" si="15"/>
        <v>6.4028902004492544E-2</v>
      </c>
      <c r="F42" s="66" t="s">
        <v>1</v>
      </c>
      <c r="G42" s="14" t="s">
        <v>1</v>
      </c>
      <c r="H42" s="70">
        <v>1335.8130000000001</v>
      </c>
      <c r="I42" s="37">
        <f t="shared" si="14"/>
        <v>0.77755126975752009</v>
      </c>
      <c r="J42" s="172">
        <f t="shared" si="8"/>
        <v>-21.437589327587133</v>
      </c>
      <c r="K42" s="173">
        <v>-1.247841187516938E-2</v>
      </c>
      <c r="L42" s="169">
        <v>203.48251984060002</v>
      </c>
      <c r="M42" s="16">
        <v>227.82683984060003</v>
      </c>
      <c r="N42" s="18">
        <f t="shared" si="13"/>
        <v>-24.34432000000001</v>
      </c>
      <c r="O42" s="17">
        <f t="shared" si="5"/>
        <v>-1.4170364360418261E-2</v>
      </c>
      <c r="P42" s="64">
        <v>0.1134</v>
      </c>
      <c r="Q42" s="30" t="s">
        <v>1</v>
      </c>
      <c r="R42" s="189">
        <v>39.242471102818797</v>
      </c>
      <c r="S42" s="80">
        <f t="shared" si="11"/>
        <v>0.18245638362164751</v>
      </c>
      <c r="T42" s="118">
        <v>1139.31</v>
      </c>
      <c r="U42" s="117">
        <f t="shared" si="6"/>
        <v>0.66317062129762183</v>
      </c>
      <c r="V42" s="29" t="s">
        <v>1</v>
      </c>
      <c r="W42" s="30" t="s">
        <v>1</v>
      </c>
      <c r="X42" s="83">
        <v>1118650000</v>
      </c>
    </row>
    <row r="43" spans="1:24" s="98" customFormat="1" ht="15" customHeight="1" x14ac:dyDescent="0.2">
      <c r="A43" s="27">
        <v>1988</v>
      </c>
      <c r="B43" s="25">
        <v>1518.03864767</v>
      </c>
      <c r="C43" s="15" t="s">
        <v>1</v>
      </c>
      <c r="D43" s="15">
        <v>67</v>
      </c>
      <c r="E43" s="35">
        <f t="shared" si="15"/>
        <v>4.4135898715646431E-2</v>
      </c>
      <c r="F43" s="66" t="s">
        <v>1</v>
      </c>
      <c r="G43" s="14" t="s">
        <v>1</v>
      </c>
      <c r="H43" s="70">
        <v>1123.354</v>
      </c>
      <c r="I43" s="37">
        <f t="shared" si="14"/>
        <v>0.74000355769875048</v>
      </c>
      <c r="J43" s="172">
        <f t="shared" si="8"/>
        <v>-18.574735516892378</v>
      </c>
      <c r="K43" s="173">
        <v>-1.2236009633484814E-2</v>
      </c>
      <c r="L43" s="169">
        <v>218.32918846379999</v>
      </c>
      <c r="M43" s="16">
        <v>238.06564846380004</v>
      </c>
      <c r="N43" s="18">
        <f t="shared" si="13"/>
        <v>-19.736460000000051</v>
      </c>
      <c r="O43" s="17">
        <f t="shared" si="5"/>
        <v>-1.3001289545752378E-2</v>
      </c>
      <c r="P43" s="64">
        <v>0.09</v>
      </c>
      <c r="Q43" s="30" t="s">
        <v>1</v>
      </c>
      <c r="R43" s="189">
        <v>33.187246182075903</v>
      </c>
      <c r="S43" s="80">
        <f t="shared" si="11"/>
        <v>0.18811817944875076</v>
      </c>
      <c r="T43" s="118">
        <v>960.21</v>
      </c>
      <c r="U43" s="117">
        <f t="shared" si="6"/>
        <v>0.63253330307090838</v>
      </c>
      <c r="V43" s="29" t="s">
        <v>1</v>
      </c>
      <c r="W43" s="30" t="s">
        <v>1</v>
      </c>
      <c r="X43" s="83">
        <v>1101630000</v>
      </c>
    </row>
    <row r="44" spans="1:24" s="98" customFormat="1" ht="15" customHeight="1" x14ac:dyDescent="0.2">
      <c r="A44" s="27">
        <v>1987</v>
      </c>
      <c r="B44" s="25">
        <v>1217.4594674499999</v>
      </c>
      <c r="C44" s="15" t="s">
        <v>1</v>
      </c>
      <c r="D44" s="15">
        <v>43</v>
      </c>
      <c r="E44" s="35">
        <f t="shared" si="15"/>
        <v>3.5319450995822149E-2</v>
      </c>
      <c r="F44" s="66" t="s">
        <v>1</v>
      </c>
      <c r="G44" s="14" t="s">
        <v>1</v>
      </c>
      <c r="H44" s="70">
        <v>948.69299999999998</v>
      </c>
      <c r="I44" s="37">
        <f t="shared" si="14"/>
        <v>0.77923990519952324</v>
      </c>
      <c r="J44" s="172">
        <f t="shared" si="8"/>
        <v>1.3460038516805348</v>
      </c>
      <c r="K44" s="173">
        <v>1.105584118130663E-3</v>
      </c>
      <c r="L44" s="169">
        <v>151.96492843860003</v>
      </c>
      <c r="M44" s="16">
        <v>150.66706843860001</v>
      </c>
      <c r="N44" s="18">
        <f t="shared" si="13"/>
        <v>1.2978600000000142</v>
      </c>
      <c r="O44" s="17">
        <f t="shared" si="5"/>
        <v>1.0660395969636798E-3</v>
      </c>
      <c r="P44" s="64">
        <v>7.9200000000000007E-2</v>
      </c>
      <c r="Q44" s="30" t="s">
        <v>1</v>
      </c>
      <c r="R44" s="189">
        <v>27.932613738368801</v>
      </c>
      <c r="S44" s="80">
        <f t="shared" si="11"/>
        <v>7.2338355306560187E-2</v>
      </c>
      <c r="T44" s="118">
        <v>795.74</v>
      </c>
      <c r="U44" s="117">
        <f t="shared" si="6"/>
        <v>0.65360697524222133</v>
      </c>
      <c r="V44" s="29" t="s">
        <v>1</v>
      </c>
      <c r="W44" s="30" t="s">
        <v>1</v>
      </c>
      <c r="X44" s="83">
        <v>1084035000</v>
      </c>
    </row>
    <row r="45" spans="1:24" s="98" customFormat="1" ht="15" customHeight="1" x14ac:dyDescent="0.2">
      <c r="A45" s="27">
        <v>1986</v>
      </c>
      <c r="B45" s="25">
        <v>1037.6154453700001</v>
      </c>
      <c r="C45" s="15" t="s">
        <v>1</v>
      </c>
      <c r="D45" s="15">
        <v>33</v>
      </c>
      <c r="E45" s="35">
        <f t="shared" si="15"/>
        <v>3.1803690034926793E-2</v>
      </c>
      <c r="F45" s="66" t="s">
        <v>1</v>
      </c>
      <c r="G45" s="14" t="s">
        <v>1</v>
      </c>
      <c r="H45" s="70">
        <v>796.27</v>
      </c>
      <c r="I45" s="37">
        <f t="shared" si="14"/>
        <v>0.76740376557912604</v>
      </c>
      <c r="J45" s="172">
        <f t="shared" si="8"/>
        <v>-24.425855235770587</v>
      </c>
      <c r="K45" s="173">
        <v>-2.3540373598680046E-2</v>
      </c>
      <c r="L45" s="169">
        <v>90.398903382121517</v>
      </c>
      <c r="M45" s="16">
        <v>115.89440338212198</v>
      </c>
      <c r="N45" s="18">
        <f t="shared" si="13"/>
        <v>-25.495500000000462</v>
      </c>
      <c r="O45" s="17">
        <f t="shared" ref="O45:O71" si="16">N45/B45</f>
        <v>-2.4571241796530023E-2</v>
      </c>
      <c r="P45" s="64">
        <v>7.9200000000000007E-2</v>
      </c>
      <c r="Q45" s="30" t="s">
        <v>1</v>
      </c>
      <c r="R45" s="189">
        <v>26.048321036118701</v>
      </c>
      <c r="S45" s="20" t="s">
        <v>1</v>
      </c>
      <c r="T45" s="66">
        <v>634.86</v>
      </c>
      <c r="U45" s="117">
        <f t="shared" si="6"/>
        <v>0.6118451713810189</v>
      </c>
      <c r="V45" s="29" t="s">
        <v>1</v>
      </c>
      <c r="W45" s="30" t="s">
        <v>1</v>
      </c>
      <c r="X45" s="83">
        <v>1066790000</v>
      </c>
    </row>
    <row r="46" spans="1:24" s="98" customFormat="1" ht="15" customHeight="1" x14ac:dyDescent="0.2">
      <c r="A46" s="27">
        <v>1985</v>
      </c>
      <c r="B46" s="25">
        <v>909.89480271000002</v>
      </c>
      <c r="C46" s="15" t="s">
        <v>1</v>
      </c>
      <c r="D46" s="15">
        <v>30</v>
      </c>
      <c r="E46" s="35">
        <f t="shared" si="15"/>
        <v>3.2970844443389512E-2</v>
      </c>
      <c r="F46" s="66" t="s">
        <v>1</v>
      </c>
      <c r="G46" s="14" t="s">
        <v>1</v>
      </c>
      <c r="H46" s="70">
        <v>608.09500000000003</v>
      </c>
      <c r="I46" s="37">
        <f t="shared" si="14"/>
        <v>0.66831352172676484</v>
      </c>
      <c r="J46" s="172">
        <f t="shared" si="8"/>
        <v>-33.785231412171967</v>
      </c>
      <c r="K46" s="173">
        <v>-3.7130920312487964E-2</v>
      </c>
      <c r="L46" s="169">
        <v>75.856125625413</v>
      </c>
      <c r="M46" s="16">
        <v>112.60906562541301</v>
      </c>
      <c r="N46" s="18">
        <f t="shared" si="13"/>
        <v>-36.752940000000009</v>
      </c>
      <c r="O46" s="17">
        <f t="shared" si="16"/>
        <v>-4.0392515585907611E-2</v>
      </c>
      <c r="P46" s="64">
        <v>7.9199999990000006E-2</v>
      </c>
      <c r="Q46" s="30" t="s">
        <v>1</v>
      </c>
      <c r="R46" s="29" t="s">
        <v>1</v>
      </c>
      <c r="S46" s="20" t="s">
        <v>1</v>
      </c>
      <c r="T46" s="66">
        <v>487.49</v>
      </c>
      <c r="U46" s="117">
        <f t="shared" si="6"/>
        <v>0.53576523192359848</v>
      </c>
      <c r="V46" s="29" t="s">
        <v>1</v>
      </c>
      <c r="W46" s="30" t="s">
        <v>1</v>
      </c>
      <c r="X46" s="83">
        <v>1051040000</v>
      </c>
    </row>
    <row r="47" spans="1:24" s="98" customFormat="1" ht="15" customHeight="1" x14ac:dyDescent="0.2">
      <c r="A47" s="27">
        <v>1984</v>
      </c>
      <c r="B47" s="25">
        <v>727.85023067999998</v>
      </c>
      <c r="C47" s="15" t="s">
        <v>1</v>
      </c>
      <c r="D47" s="15">
        <v>7</v>
      </c>
      <c r="E47" s="35">
        <f t="shared" si="15"/>
        <v>9.6173631675024584E-3</v>
      </c>
      <c r="F47" s="66" t="s">
        <v>1</v>
      </c>
      <c r="G47" s="14" t="s">
        <v>1</v>
      </c>
      <c r="H47" s="14" t="s">
        <v>1</v>
      </c>
      <c r="I47" s="30" t="s">
        <v>1</v>
      </c>
      <c r="J47" s="172">
        <f t="shared" si="8"/>
        <v>5.7250607374876603</v>
      </c>
      <c r="K47" s="176">
        <v>7.8657126097754701E-3</v>
      </c>
      <c r="L47" s="169">
        <v>69.340054226491986</v>
      </c>
      <c r="M47" s="16">
        <v>69.188854226491998</v>
      </c>
      <c r="N47" s="18">
        <f t="shared" si="13"/>
        <v>0.15119999999998868</v>
      </c>
      <c r="O47" s="17">
        <f t="shared" si="16"/>
        <v>2.0773504441803754E-4</v>
      </c>
      <c r="P47" s="64">
        <v>7.1999999990000008E-2</v>
      </c>
      <c r="Q47" s="30" t="s">
        <v>1</v>
      </c>
      <c r="R47" s="29" t="s">
        <v>1</v>
      </c>
      <c r="S47" s="20" t="s">
        <v>1</v>
      </c>
      <c r="T47" s="66">
        <v>359.85</v>
      </c>
      <c r="U47" s="117">
        <f t="shared" si="6"/>
        <v>0.49440116226082287</v>
      </c>
      <c r="V47" s="29" t="s">
        <v>1</v>
      </c>
      <c r="W47" s="30" t="s">
        <v>1</v>
      </c>
      <c r="X47" s="83">
        <v>1036825000</v>
      </c>
    </row>
    <row r="48" spans="1:24" s="98" customFormat="1" ht="15" customHeight="1" x14ac:dyDescent="0.2">
      <c r="A48" s="27">
        <v>1983</v>
      </c>
      <c r="B48" s="25">
        <v>602.09241007000003</v>
      </c>
      <c r="C48" s="12" t="s">
        <v>1</v>
      </c>
      <c r="D48" s="12" t="s">
        <v>1</v>
      </c>
      <c r="E48" s="12" t="s">
        <v>1</v>
      </c>
      <c r="F48" s="66" t="s">
        <v>1</v>
      </c>
      <c r="G48" s="14" t="s">
        <v>1</v>
      </c>
      <c r="H48" s="14" t="s">
        <v>1</v>
      </c>
      <c r="I48" s="30" t="s">
        <v>1</v>
      </c>
      <c r="J48" s="172">
        <f t="shared" si="8"/>
        <v>11.150336667433812</v>
      </c>
      <c r="K48" s="176">
        <v>1.8519311123914452E-2</v>
      </c>
      <c r="L48" s="169">
        <v>57.3059546128557</v>
      </c>
      <c r="M48" s="16">
        <v>50.5956446128557</v>
      </c>
      <c r="N48" s="18">
        <f t="shared" si="13"/>
        <v>6.7103099999999998</v>
      </c>
      <c r="O48" s="17">
        <f t="shared" si="16"/>
        <v>1.114498354035031E-2</v>
      </c>
      <c r="P48" s="64">
        <v>7.1999999990000008E-2</v>
      </c>
      <c r="Q48" s="30" t="s">
        <v>1</v>
      </c>
      <c r="R48" s="29" t="s">
        <v>1</v>
      </c>
      <c r="S48" s="20" t="s">
        <v>1</v>
      </c>
      <c r="T48" s="66">
        <v>271.27999999999997</v>
      </c>
      <c r="U48" s="117">
        <f t="shared" si="6"/>
        <v>0.45056206566108453</v>
      </c>
      <c r="V48" s="29" t="s">
        <v>1</v>
      </c>
      <c r="W48" s="30" t="s">
        <v>1</v>
      </c>
      <c r="X48" s="83">
        <v>1023310000</v>
      </c>
    </row>
    <row r="49" spans="1:24" s="98" customFormat="1" ht="15" customHeight="1" x14ac:dyDescent="0.2">
      <c r="A49" s="27">
        <v>1982</v>
      </c>
      <c r="B49" s="25">
        <v>537.33501363000005</v>
      </c>
      <c r="C49" s="12" t="s">
        <v>1</v>
      </c>
      <c r="D49" s="12" t="s">
        <v>1</v>
      </c>
      <c r="E49" s="12" t="s">
        <v>1</v>
      </c>
      <c r="F49" s="66" t="s">
        <v>1</v>
      </c>
      <c r="G49" s="14" t="s">
        <v>1</v>
      </c>
      <c r="H49" s="14" t="s">
        <v>1</v>
      </c>
      <c r="I49" s="30" t="s">
        <v>1</v>
      </c>
      <c r="J49" s="172">
        <f t="shared" si="8"/>
        <v>14.97835642885809</v>
      </c>
      <c r="K49" s="176">
        <v>2.7875265986615824E-2</v>
      </c>
      <c r="L49" s="169">
        <v>59.2123269633978</v>
      </c>
      <c r="M49" s="16">
        <v>46.604886963397803</v>
      </c>
      <c r="N49" s="18">
        <f t="shared" si="13"/>
        <v>12.607439999999997</v>
      </c>
      <c r="O49" s="17">
        <f t="shared" si="16"/>
        <v>2.3462904296575899E-2</v>
      </c>
      <c r="P49" s="64">
        <v>7.1999999990000008E-2</v>
      </c>
      <c r="Q49" s="30" t="s">
        <v>1</v>
      </c>
      <c r="R49" s="29" t="s">
        <v>1</v>
      </c>
      <c r="S49" s="20" t="s">
        <v>1</v>
      </c>
      <c r="T49" s="66">
        <v>226.57</v>
      </c>
      <c r="U49" s="117">
        <f t="shared" si="6"/>
        <v>0.42165500898479014</v>
      </c>
      <c r="V49" s="29" t="s">
        <v>1</v>
      </c>
      <c r="W49" s="30" t="s">
        <v>1</v>
      </c>
      <c r="X49" s="83">
        <v>1008630000</v>
      </c>
    </row>
    <row r="50" spans="1:24" s="98" customFormat="1" ht="15" customHeight="1" x14ac:dyDescent="0.2">
      <c r="A50" s="27">
        <v>1981</v>
      </c>
      <c r="B50" s="25">
        <v>493.58328373000001</v>
      </c>
      <c r="C50" s="12" t="s">
        <v>1</v>
      </c>
      <c r="D50" s="12" t="s">
        <v>1</v>
      </c>
      <c r="E50" s="12" t="s">
        <v>1</v>
      </c>
      <c r="F50" s="66" t="s">
        <v>1</v>
      </c>
      <c r="G50" s="14" t="s">
        <v>1</v>
      </c>
      <c r="H50" s="14" t="s">
        <v>1</v>
      </c>
      <c r="I50" s="30" t="s">
        <v>1</v>
      </c>
      <c r="J50" s="66" t="s">
        <v>1</v>
      </c>
      <c r="K50" s="177" t="s">
        <v>1</v>
      </c>
      <c r="L50" s="169">
        <v>36.760000000000005</v>
      </c>
      <c r="M50" s="16">
        <v>36.770000000000003</v>
      </c>
      <c r="N50" s="18">
        <f t="shared" si="13"/>
        <v>-9.9999999999980105E-3</v>
      </c>
      <c r="O50" s="17">
        <f t="shared" si="16"/>
        <v>-2.0260005412720201E-5</v>
      </c>
      <c r="P50" s="64">
        <v>5.039999999E-2</v>
      </c>
      <c r="Q50" s="30" t="s">
        <v>1</v>
      </c>
      <c r="R50" s="29" t="s">
        <v>1</v>
      </c>
      <c r="S50" s="20" t="s">
        <v>1</v>
      </c>
      <c r="T50" s="66">
        <v>197.77</v>
      </c>
      <c r="U50" s="117">
        <f t="shared" si="6"/>
        <v>0.40068212704744716</v>
      </c>
      <c r="V50" s="29" t="s">
        <v>1</v>
      </c>
      <c r="W50" s="30" t="s">
        <v>1</v>
      </c>
      <c r="X50" s="83">
        <v>993885000</v>
      </c>
    </row>
    <row r="51" spans="1:24" s="98" customFormat="1" ht="15" customHeight="1" x14ac:dyDescent="0.2">
      <c r="A51" s="27">
        <v>1980</v>
      </c>
      <c r="B51" s="25">
        <v>458.75810777999999</v>
      </c>
      <c r="C51" s="12" t="s">
        <v>1</v>
      </c>
      <c r="D51" s="12" t="s">
        <v>1</v>
      </c>
      <c r="E51" s="12" t="s">
        <v>1</v>
      </c>
      <c r="F51" s="66" t="s">
        <v>1</v>
      </c>
      <c r="G51" s="14" t="s">
        <v>1</v>
      </c>
      <c r="H51" s="14" t="s">
        <v>1</v>
      </c>
      <c r="I51" s="30" t="s">
        <v>1</v>
      </c>
      <c r="J51" s="66" t="s">
        <v>1</v>
      </c>
      <c r="K51" s="177" t="s">
        <v>1</v>
      </c>
      <c r="L51" s="169">
        <v>27.119999999999997</v>
      </c>
      <c r="M51" s="16">
        <v>29.880000000000003</v>
      </c>
      <c r="N51" s="18">
        <f t="shared" si="13"/>
        <v>-2.7600000000000051</v>
      </c>
      <c r="O51" s="17">
        <f t="shared" si="16"/>
        <v>-6.0162424449696668E-3</v>
      </c>
      <c r="P51" s="64">
        <v>5.039999999E-2</v>
      </c>
      <c r="Q51" s="30" t="s">
        <v>1</v>
      </c>
      <c r="R51" s="29" t="s">
        <v>1</v>
      </c>
      <c r="S51" s="20" t="s">
        <v>1</v>
      </c>
      <c r="T51" s="66">
        <v>167.11</v>
      </c>
      <c r="U51" s="117">
        <f t="shared" si="6"/>
        <v>0.36426604165901422</v>
      </c>
      <c r="V51" s="29" t="s">
        <v>1</v>
      </c>
      <c r="W51" s="30" t="s">
        <v>1</v>
      </c>
      <c r="X51" s="83">
        <v>981235000</v>
      </c>
    </row>
    <row r="52" spans="1:24" s="98" customFormat="1" ht="15" customHeight="1" x14ac:dyDescent="0.2">
      <c r="A52" s="27">
        <v>1979</v>
      </c>
      <c r="B52" s="25">
        <v>410.04536715</v>
      </c>
      <c r="C52" s="12" t="s">
        <v>1</v>
      </c>
      <c r="D52" s="12" t="s">
        <v>1</v>
      </c>
      <c r="E52" s="12" t="s">
        <v>1</v>
      </c>
      <c r="F52" s="66" t="s">
        <v>1</v>
      </c>
      <c r="G52" s="14" t="s">
        <v>1</v>
      </c>
      <c r="H52" s="14" t="s">
        <v>1</v>
      </c>
      <c r="I52" s="30" t="s">
        <v>1</v>
      </c>
      <c r="J52" s="66" t="s">
        <v>1</v>
      </c>
      <c r="K52" s="177" t="s">
        <v>1</v>
      </c>
      <c r="L52" s="169">
        <v>21.17</v>
      </c>
      <c r="M52" s="16">
        <v>24.290000000000003</v>
      </c>
      <c r="N52" s="18">
        <f t="shared" si="13"/>
        <v>-3.120000000000001</v>
      </c>
      <c r="O52" s="17">
        <f t="shared" si="16"/>
        <v>-7.6089141591463554E-3</v>
      </c>
      <c r="P52" s="29" t="s">
        <v>1</v>
      </c>
      <c r="Q52" s="30" t="s">
        <v>1</v>
      </c>
      <c r="R52" s="29" t="s">
        <v>1</v>
      </c>
      <c r="S52" s="20" t="s">
        <v>1</v>
      </c>
      <c r="T52" s="66">
        <v>132.78</v>
      </c>
      <c r="U52" s="117">
        <f t="shared" si="6"/>
        <v>0.32381782758059385</v>
      </c>
      <c r="V52" s="29" t="s">
        <v>1</v>
      </c>
      <c r="W52" s="30" t="s">
        <v>1</v>
      </c>
      <c r="X52" s="83">
        <v>969005000</v>
      </c>
    </row>
    <row r="53" spans="1:24" s="98" customFormat="1" ht="15" customHeight="1" x14ac:dyDescent="0.2">
      <c r="A53" s="27">
        <v>1978</v>
      </c>
      <c r="B53" s="25">
        <v>367.87025196000002</v>
      </c>
      <c r="C53" s="12" t="s">
        <v>1</v>
      </c>
      <c r="D53" s="12" t="s">
        <v>1</v>
      </c>
      <c r="E53" s="12" t="s">
        <v>1</v>
      </c>
      <c r="F53" s="66" t="s">
        <v>1</v>
      </c>
      <c r="G53" s="14" t="s">
        <v>1</v>
      </c>
      <c r="H53" s="14" t="s">
        <v>1</v>
      </c>
      <c r="I53" s="30" t="s">
        <v>1</v>
      </c>
      <c r="J53" s="66" t="s">
        <v>1</v>
      </c>
      <c r="K53" s="177" t="s">
        <v>1</v>
      </c>
      <c r="L53" s="169">
        <v>16.760000000000002</v>
      </c>
      <c r="M53" s="16">
        <v>18.740000000000002</v>
      </c>
      <c r="N53" s="18">
        <f t="shared" si="13"/>
        <v>-1.9800000000000004</v>
      </c>
      <c r="O53" s="17">
        <f t="shared" si="16"/>
        <v>-5.3823324649129103E-3</v>
      </c>
      <c r="P53" s="29" t="s">
        <v>1</v>
      </c>
      <c r="Q53" s="30" t="s">
        <v>1</v>
      </c>
      <c r="R53" s="29" t="s">
        <v>1</v>
      </c>
      <c r="S53" s="20" t="s">
        <v>1</v>
      </c>
      <c r="T53" s="66">
        <v>88.97</v>
      </c>
      <c r="U53" s="117">
        <f t="shared" si="6"/>
        <v>0.24185157545621291</v>
      </c>
      <c r="V53" s="29" t="s">
        <v>1</v>
      </c>
      <c r="W53" s="30" t="s">
        <v>1</v>
      </c>
      <c r="X53" s="83">
        <v>956165000</v>
      </c>
    </row>
    <row r="54" spans="1:24" s="98" customFormat="1" ht="15" customHeight="1" x14ac:dyDescent="0.2">
      <c r="A54" s="27">
        <v>1977</v>
      </c>
      <c r="B54" s="25">
        <v>325</v>
      </c>
      <c r="C54" s="12" t="s">
        <v>1</v>
      </c>
      <c r="D54" s="12" t="s">
        <v>1</v>
      </c>
      <c r="E54" s="12" t="s">
        <v>1</v>
      </c>
      <c r="F54" s="66" t="s">
        <v>1</v>
      </c>
      <c r="G54" s="14" t="s">
        <v>1</v>
      </c>
      <c r="H54" s="14" t="s">
        <v>1</v>
      </c>
      <c r="I54" s="30" t="s">
        <v>1</v>
      </c>
      <c r="J54" s="66" t="s">
        <v>1</v>
      </c>
      <c r="K54" s="177" t="s">
        <v>1</v>
      </c>
      <c r="L54" s="169">
        <v>13.97</v>
      </c>
      <c r="M54" s="16">
        <v>13.28</v>
      </c>
      <c r="N54" s="18">
        <f t="shared" si="13"/>
        <v>0.69000000000000128</v>
      </c>
      <c r="O54" s="17">
        <f t="shared" si="16"/>
        <v>2.1230769230769272E-3</v>
      </c>
      <c r="P54" s="29" t="s">
        <v>1</v>
      </c>
      <c r="Q54" s="30" t="s">
        <v>1</v>
      </c>
      <c r="R54" s="29" t="s">
        <v>1</v>
      </c>
      <c r="S54" s="20" t="s">
        <v>1</v>
      </c>
      <c r="T54" s="66">
        <v>85.84</v>
      </c>
      <c r="U54" s="117">
        <f t="shared" si="6"/>
        <v>0.26412307692307696</v>
      </c>
      <c r="V54" s="29" t="s">
        <v>1</v>
      </c>
      <c r="W54" s="30" t="s">
        <v>1</v>
      </c>
      <c r="X54" s="83">
        <v>943455000</v>
      </c>
    </row>
    <row r="55" spans="1:24" s="98" customFormat="1" ht="15" customHeight="1" x14ac:dyDescent="0.2">
      <c r="A55" s="27">
        <v>1976</v>
      </c>
      <c r="B55" s="25">
        <v>298.86</v>
      </c>
      <c r="C55" s="12" t="s">
        <v>1</v>
      </c>
      <c r="D55" s="12" t="s">
        <v>1</v>
      </c>
      <c r="E55" s="12" t="s">
        <v>1</v>
      </c>
      <c r="F55" s="66" t="s">
        <v>1</v>
      </c>
      <c r="G55" s="14" t="s">
        <v>1</v>
      </c>
      <c r="H55" s="14" t="s">
        <v>1</v>
      </c>
      <c r="I55" s="30" t="s">
        <v>1</v>
      </c>
      <c r="J55" s="66" t="s">
        <v>1</v>
      </c>
      <c r="K55" s="177" t="s">
        <v>1</v>
      </c>
      <c r="L55" s="169">
        <v>13.48</v>
      </c>
      <c r="M55" s="16">
        <v>12.930000000000001</v>
      </c>
      <c r="N55" s="18">
        <f t="shared" si="13"/>
        <v>0.54999999999999893</v>
      </c>
      <c r="O55" s="17">
        <f t="shared" si="16"/>
        <v>1.8403265743157295E-3</v>
      </c>
      <c r="P55" s="29" t="s">
        <v>1</v>
      </c>
      <c r="Q55" s="30" t="s">
        <v>1</v>
      </c>
      <c r="R55" s="29" t="s">
        <v>1</v>
      </c>
      <c r="S55" s="20" t="s">
        <v>1</v>
      </c>
      <c r="T55" s="29" t="s">
        <v>1</v>
      </c>
      <c r="U55" s="30" t="s">
        <v>1</v>
      </c>
      <c r="V55" s="29" t="s">
        <v>1</v>
      </c>
      <c r="W55" s="30" t="s">
        <v>1</v>
      </c>
      <c r="X55" s="83">
        <v>930685000</v>
      </c>
    </row>
    <row r="56" spans="1:24" s="98" customFormat="1" ht="15" customHeight="1" x14ac:dyDescent="0.2">
      <c r="A56" s="27">
        <v>1975</v>
      </c>
      <c r="B56" s="25">
        <v>303.95</v>
      </c>
      <c r="C56" s="12" t="s">
        <v>1</v>
      </c>
      <c r="D56" s="12" t="s">
        <v>1</v>
      </c>
      <c r="E56" s="12" t="s">
        <v>1</v>
      </c>
      <c r="F56" s="66" t="s">
        <v>1</v>
      </c>
      <c r="G56" s="14" t="s">
        <v>1</v>
      </c>
      <c r="H56" s="14" t="s">
        <v>1</v>
      </c>
      <c r="I56" s="30" t="s">
        <v>1</v>
      </c>
      <c r="J56" s="66" t="s">
        <v>1</v>
      </c>
      <c r="K56" s="177" t="s">
        <v>1</v>
      </c>
      <c r="L56" s="169">
        <v>14.3</v>
      </c>
      <c r="M56" s="16">
        <v>14.74</v>
      </c>
      <c r="N56" s="18">
        <f t="shared" si="13"/>
        <v>-0.4399999999999995</v>
      </c>
      <c r="O56" s="17">
        <f t="shared" si="16"/>
        <v>-1.4476065142293125E-3</v>
      </c>
      <c r="P56" s="29" t="s">
        <v>1</v>
      </c>
      <c r="Q56" s="30" t="s">
        <v>1</v>
      </c>
      <c r="R56" s="29" t="s">
        <v>1</v>
      </c>
      <c r="S56" s="20" t="s">
        <v>1</v>
      </c>
      <c r="T56" s="29" t="s">
        <v>1</v>
      </c>
      <c r="U56" s="30" t="s">
        <v>1</v>
      </c>
      <c r="V56" s="29" t="s">
        <v>1</v>
      </c>
      <c r="W56" s="30" t="s">
        <v>1</v>
      </c>
      <c r="X56" s="83">
        <v>916395000</v>
      </c>
    </row>
    <row r="57" spans="1:24" s="98" customFormat="1" ht="15" customHeight="1" x14ac:dyDescent="0.2">
      <c r="A57" s="27">
        <v>1974</v>
      </c>
      <c r="B57" s="25">
        <v>282.77</v>
      </c>
      <c r="C57" s="12" t="s">
        <v>1</v>
      </c>
      <c r="D57" s="12" t="s">
        <v>1</v>
      </c>
      <c r="E57" s="12" t="s">
        <v>1</v>
      </c>
      <c r="F57" s="66" t="s">
        <v>1</v>
      </c>
      <c r="G57" s="14" t="s">
        <v>1</v>
      </c>
      <c r="H57" s="14" t="s">
        <v>1</v>
      </c>
      <c r="I57" s="30" t="s">
        <v>1</v>
      </c>
      <c r="J57" s="66" t="s">
        <v>1</v>
      </c>
      <c r="K57" s="177" t="s">
        <v>1</v>
      </c>
      <c r="L57" s="169">
        <v>13.940000000000001</v>
      </c>
      <c r="M57" s="16">
        <v>15.280000000000001</v>
      </c>
      <c r="N57" s="18">
        <f t="shared" si="13"/>
        <v>-1.3399999999999999</v>
      </c>
      <c r="O57" s="17">
        <f t="shared" si="16"/>
        <v>-4.7388336810835659E-3</v>
      </c>
      <c r="P57" s="29" t="s">
        <v>1</v>
      </c>
      <c r="Q57" s="30" t="s">
        <v>1</v>
      </c>
      <c r="R57" s="29" t="s">
        <v>1</v>
      </c>
      <c r="S57" s="20" t="s">
        <v>1</v>
      </c>
      <c r="T57" s="29" t="s">
        <v>1</v>
      </c>
      <c r="U57" s="30" t="s">
        <v>1</v>
      </c>
      <c r="V57" s="29" t="s">
        <v>1</v>
      </c>
      <c r="W57" s="30" t="s">
        <v>1</v>
      </c>
      <c r="X57" s="83">
        <v>900350000</v>
      </c>
    </row>
    <row r="58" spans="1:24" s="98" customFormat="1" ht="15" customHeight="1" x14ac:dyDescent="0.2">
      <c r="A58" s="27">
        <v>1973</v>
      </c>
      <c r="B58" s="25">
        <v>275.62</v>
      </c>
      <c r="C58" s="12" t="s">
        <v>1</v>
      </c>
      <c r="D58" s="12" t="s">
        <v>1</v>
      </c>
      <c r="E58" s="12" t="s">
        <v>1</v>
      </c>
      <c r="F58" s="66" t="s">
        <v>1</v>
      </c>
      <c r="G58" s="14" t="s">
        <v>1</v>
      </c>
      <c r="H58" s="14" t="s">
        <v>1</v>
      </c>
      <c r="I58" s="30" t="s">
        <v>1</v>
      </c>
      <c r="J58" s="66" t="s">
        <v>1</v>
      </c>
      <c r="K58" s="177" t="s">
        <v>1</v>
      </c>
      <c r="L58" s="169">
        <v>11.690000000000003</v>
      </c>
      <c r="M58" s="16">
        <v>10.360000000000001</v>
      </c>
      <c r="N58" s="18">
        <f t="shared" si="13"/>
        <v>1.3300000000000018</v>
      </c>
      <c r="O58" s="17">
        <f t="shared" si="16"/>
        <v>4.8254843625281253E-3</v>
      </c>
      <c r="P58" s="29" t="s">
        <v>1</v>
      </c>
      <c r="Q58" s="30" t="s">
        <v>1</v>
      </c>
      <c r="R58" s="29" t="s">
        <v>1</v>
      </c>
      <c r="S58" s="20" t="s">
        <v>1</v>
      </c>
      <c r="T58" s="29" t="s">
        <v>1</v>
      </c>
      <c r="U58" s="30" t="s">
        <v>1</v>
      </c>
      <c r="V58" s="29" t="s">
        <v>1</v>
      </c>
      <c r="W58" s="30" t="s">
        <v>1</v>
      </c>
      <c r="X58" s="83">
        <v>881940000</v>
      </c>
    </row>
    <row r="59" spans="1:24" s="98" customFormat="1" ht="15" customHeight="1" x14ac:dyDescent="0.2">
      <c r="A59" s="27">
        <v>1972</v>
      </c>
      <c r="B59" s="25">
        <v>255.24</v>
      </c>
      <c r="C59" s="12" t="s">
        <v>1</v>
      </c>
      <c r="D59" s="12" t="s">
        <v>1</v>
      </c>
      <c r="E59" s="12" t="s">
        <v>1</v>
      </c>
      <c r="F59" s="66" t="s">
        <v>1</v>
      </c>
      <c r="G59" s="14" t="s">
        <v>1</v>
      </c>
      <c r="H59" s="14" t="s">
        <v>1</v>
      </c>
      <c r="I59" s="30" t="s">
        <v>1</v>
      </c>
      <c r="J59" s="66" t="s">
        <v>1</v>
      </c>
      <c r="K59" s="177" t="s">
        <v>1</v>
      </c>
      <c r="L59" s="169">
        <v>8.2900000000000009</v>
      </c>
      <c r="M59" s="16">
        <v>6.4</v>
      </c>
      <c r="N59" s="18">
        <f t="shared" si="13"/>
        <v>1.8900000000000006</v>
      </c>
      <c r="O59" s="17">
        <f t="shared" si="16"/>
        <v>7.4047954866008486E-3</v>
      </c>
      <c r="P59" s="29" t="s">
        <v>1</v>
      </c>
      <c r="Q59" s="30" t="s">
        <v>1</v>
      </c>
      <c r="R59" s="29" t="s">
        <v>1</v>
      </c>
      <c r="S59" s="20" t="s">
        <v>1</v>
      </c>
      <c r="T59" s="29" t="s">
        <v>1</v>
      </c>
      <c r="U59" s="30" t="s">
        <v>1</v>
      </c>
      <c r="V59" s="29" t="s">
        <v>1</v>
      </c>
      <c r="W59" s="30" t="s">
        <v>1</v>
      </c>
      <c r="X59" s="83">
        <v>862030000</v>
      </c>
    </row>
    <row r="60" spans="1:24" s="98" customFormat="1" ht="15" customHeight="1" x14ac:dyDescent="0.2">
      <c r="A60" s="27">
        <v>1971</v>
      </c>
      <c r="B60" s="25">
        <v>245.69</v>
      </c>
      <c r="C60" s="12" t="s">
        <v>1</v>
      </c>
      <c r="D60" s="12" t="s">
        <v>1</v>
      </c>
      <c r="E60" s="12" t="s">
        <v>1</v>
      </c>
      <c r="F60" s="66" t="s">
        <v>1</v>
      </c>
      <c r="G60" s="14" t="s">
        <v>1</v>
      </c>
      <c r="H60" s="14" t="s">
        <v>1</v>
      </c>
      <c r="I60" s="30" t="s">
        <v>1</v>
      </c>
      <c r="J60" s="66" t="s">
        <v>1</v>
      </c>
      <c r="K60" s="177" t="s">
        <v>1</v>
      </c>
      <c r="L60" s="169">
        <v>6.8500000000000005</v>
      </c>
      <c r="M60" s="16">
        <v>5.24</v>
      </c>
      <c r="N60" s="18">
        <f t="shared" si="13"/>
        <v>1.6100000000000003</v>
      </c>
      <c r="O60" s="17">
        <f t="shared" si="16"/>
        <v>6.5529732589849014E-3</v>
      </c>
      <c r="P60" s="29" t="s">
        <v>1</v>
      </c>
      <c r="Q60" s="30" t="s">
        <v>1</v>
      </c>
      <c r="R60" s="29" t="s">
        <v>1</v>
      </c>
      <c r="S60" s="20" t="s">
        <v>1</v>
      </c>
      <c r="T60" s="29" t="s">
        <v>1</v>
      </c>
      <c r="U60" s="30" t="s">
        <v>1</v>
      </c>
      <c r="V60" s="29" t="s">
        <v>1</v>
      </c>
      <c r="W60" s="30" t="s">
        <v>1</v>
      </c>
      <c r="X60" s="83">
        <v>841105000</v>
      </c>
    </row>
    <row r="61" spans="1:24" s="98" customFormat="1" ht="15" customHeight="1" x14ac:dyDescent="0.2">
      <c r="A61" s="27">
        <v>1970</v>
      </c>
      <c r="B61" s="25">
        <v>227.97</v>
      </c>
      <c r="C61" s="12" t="s">
        <v>1</v>
      </c>
      <c r="D61" s="12" t="s">
        <v>1</v>
      </c>
      <c r="E61" s="12" t="s">
        <v>1</v>
      </c>
      <c r="F61" s="66" t="s">
        <v>1</v>
      </c>
      <c r="G61" s="14" t="s">
        <v>1</v>
      </c>
      <c r="H61" s="14" t="s">
        <v>1</v>
      </c>
      <c r="I61" s="30" t="s">
        <v>1</v>
      </c>
      <c r="J61" s="66" t="s">
        <v>1</v>
      </c>
      <c r="K61" s="177" t="s">
        <v>1</v>
      </c>
      <c r="L61" s="169">
        <v>5.6800000000000006</v>
      </c>
      <c r="M61" s="16">
        <v>5.61</v>
      </c>
      <c r="N61" s="18">
        <f t="shared" si="13"/>
        <v>7.0000000000000284E-2</v>
      </c>
      <c r="O61" s="17">
        <f t="shared" si="16"/>
        <v>3.0705794622099523E-4</v>
      </c>
      <c r="P61" s="29" t="s">
        <v>1</v>
      </c>
      <c r="Q61" s="30" t="s">
        <v>1</v>
      </c>
      <c r="R61" s="29" t="s">
        <v>1</v>
      </c>
      <c r="S61" s="20" t="s">
        <v>1</v>
      </c>
      <c r="T61" s="29" t="s">
        <v>1</v>
      </c>
      <c r="U61" s="30" t="s">
        <v>1</v>
      </c>
      <c r="V61" s="29" t="s">
        <v>1</v>
      </c>
      <c r="W61" s="30" t="s">
        <v>1</v>
      </c>
      <c r="X61" s="83">
        <v>818315000</v>
      </c>
    </row>
    <row r="62" spans="1:24" s="98" customFormat="1" ht="15" customHeight="1" x14ac:dyDescent="0.2">
      <c r="A62" s="27">
        <v>1969</v>
      </c>
      <c r="B62" s="32">
        <v>196.22</v>
      </c>
      <c r="C62" s="12" t="s">
        <v>1</v>
      </c>
      <c r="D62" s="12" t="s">
        <v>1</v>
      </c>
      <c r="E62" s="12" t="s">
        <v>1</v>
      </c>
      <c r="F62" s="66" t="s">
        <v>1</v>
      </c>
      <c r="G62" s="14" t="s">
        <v>1</v>
      </c>
      <c r="H62" s="14" t="s">
        <v>1</v>
      </c>
      <c r="I62" s="30" t="s">
        <v>1</v>
      </c>
      <c r="J62" s="66" t="s">
        <v>1</v>
      </c>
      <c r="K62" s="177" t="s">
        <v>1</v>
      </c>
      <c r="L62" s="169">
        <v>5.98</v>
      </c>
      <c r="M62" s="16">
        <v>4.7200000000000006</v>
      </c>
      <c r="N62" s="18">
        <f t="shared" si="13"/>
        <v>1.2599999999999998</v>
      </c>
      <c r="O62" s="17">
        <f t="shared" si="16"/>
        <v>6.4213637753541934E-3</v>
      </c>
      <c r="P62" s="29" t="s">
        <v>1</v>
      </c>
      <c r="Q62" s="30" t="s">
        <v>1</v>
      </c>
      <c r="R62" s="29" t="s">
        <v>1</v>
      </c>
      <c r="S62" s="20" t="s">
        <v>1</v>
      </c>
      <c r="T62" s="29" t="s">
        <v>1</v>
      </c>
      <c r="U62" s="30" t="s">
        <v>1</v>
      </c>
      <c r="V62" s="29" t="s">
        <v>1</v>
      </c>
      <c r="W62" s="30" t="s">
        <v>1</v>
      </c>
      <c r="X62" s="83">
        <v>796025000</v>
      </c>
    </row>
    <row r="63" spans="1:24" s="98" customFormat="1" ht="15" customHeight="1" x14ac:dyDescent="0.2">
      <c r="A63" s="27">
        <v>1968</v>
      </c>
      <c r="B63" s="32">
        <v>174.41</v>
      </c>
      <c r="C63" s="12" t="s">
        <v>1</v>
      </c>
      <c r="D63" s="12" t="s">
        <v>1</v>
      </c>
      <c r="E63" s="12" t="s">
        <v>1</v>
      </c>
      <c r="F63" s="66" t="s">
        <v>1</v>
      </c>
      <c r="G63" s="14" t="s">
        <v>1</v>
      </c>
      <c r="H63" s="14" t="s">
        <v>1</v>
      </c>
      <c r="I63" s="30" t="s">
        <v>1</v>
      </c>
      <c r="J63" s="66" t="s">
        <v>1</v>
      </c>
      <c r="K63" s="177" t="s">
        <v>1</v>
      </c>
      <c r="L63" s="169">
        <v>5.7600000000000007</v>
      </c>
      <c r="M63" s="16">
        <v>5.0900000000000007</v>
      </c>
      <c r="N63" s="18">
        <f t="shared" si="13"/>
        <v>0.66999999999999993</v>
      </c>
      <c r="O63" s="17">
        <f t="shared" si="16"/>
        <v>3.8415228484605236E-3</v>
      </c>
      <c r="P63" s="29" t="s">
        <v>1</v>
      </c>
      <c r="Q63" s="30" t="s">
        <v>1</v>
      </c>
      <c r="R63" s="29" t="s">
        <v>1</v>
      </c>
      <c r="S63" s="20" t="s">
        <v>1</v>
      </c>
      <c r="T63" s="29" t="s">
        <v>1</v>
      </c>
      <c r="U63" s="30" t="s">
        <v>1</v>
      </c>
      <c r="V63" s="29" t="s">
        <v>1</v>
      </c>
      <c r="W63" s="30" t="s">
        <v>1</v>
      </c>
      <c r="X63" s="83">
        <v>774510000</v>
      </c>
    </row>
    <row r="64" spans="1:24" s="98" customFormat="1" ht="15" customHeight="1" x14ac:dyDescent="0.2">
      <c r="A64" s="27">
        <v>1967</v>
      </c>
      <c r="B64" s="32">
        <v>179.42</v>
      </c>
      <c r="C64" s="12" t="s">
        <v>1</v>
      </c>
      <c r="D64" s="12" t="s">
        <v>1</v>
      </c>
      <c r="E64" s="12" t="s">
        <v>1</v>
      </c>
      <c r="F64" s="66" t="s">
        <v>1</v>
      </c>
      <c r="G64" s="14" t="s">
        <v>1</v>
      </c>
      <c r="H64" s="14" t="s">
        <v>1</v>
      </c>
      <c r="I64" s="30" t="s">
        <v>1</v>
      </c>
      <c r="J64" s="66" t="s">
        <v>1</v>
      </c>
      <c r="K64" s="177" t="s">
        <v>1</v>
      </c>
      <c r="L64" s="169">
        <v>5.8800000000000008</v>
      </c>
      <c r="M64" s="16">
        <v>5.3400000000000007</v>
      </c>
      <c r="N64" s="18">
        <f t="shared" si="13"/>
        <v>0.54</v>
      </c>
      <c r="O64" s="17">
        <f t="shared" si="16"/>
        <v>3.0096979155055182E-3</v>
      </c>
      <c r="P64" s="29" t="s">
        <v>1</v>
      </c>
      <c r="Q64" s="30" t="s">
        <v>1</v>
      </c>
      <c r="R64" s="29" t="s">
        <v>1</v>
      </c>
      <c r="S64" s="20" t="s">
        <v>1</v>
      </c>
      <c r="T64" s="29" t="s">
        <v>1</v>
      </c>
      <c r="U64" s="30" t="s">
        <v>1</v>
      </c>
      <c r="V64" s="29" t="s">
        <v>1</v>
      </c>
      <c r="W64" s="30" t="s">
        <v>1</v>
      </c>
      <c r="X64" s="83">
        <v>754550000</v>
      </c>
    </row>
    <row r="65" spans="1:24" s="98" customFormat="1" ht="15" customHeight="1" x14ac:dyDescent="0.2">
      <c r="A65" s="27">
        <v>1966</v>
      </c>
      <c r="B65" s="32">
        <v>188.87</v>
      </c>
      <c r="C65" s="12" t="s">
        <v>1</v>
      </c>
      <c r="D65" s="12" t="s">
        <v>1</v>
      </c>
      <c r="E65" s="12" t="s">
        <v>1</v>
      </c>
      <c r="F65" s="66" t="s">
        <v>1</v>
      </c>
      <c r="G65" s="14" t="s">
        <v>1</v>
      </c>
      <c r="H65" s="14" t="s">
        <v>1</v>
      </c>
      <c r="I65" s="30" t="s">
        <v>1</v>
      </c>
      <c r="J65" s="66" t="s">
        <v>1</v>
      </c>
      <c r="K65" s="177" t="s">
        <v>1</v>
      </c>
      <c r="L65" s="169">
        <v>6.6000000000000005</v>
      </c>
      <c r="M65" s="16">
        <v>6.1100000000000012</v>
      </c>
      <c r="N65" s="18">
        <f t="shared" si="13"/>
        <v>0.48999999999999932</v>
      </c>
      <c r="O65" s="17">
        <f t="shared" si="16"/>
        <v>2.5943770847672966E-3</v>
      </c>
      <c r="P65" s="29" t="s">
        <v>1</v>
      </c>
      <c r="Q65" s="30" t="s">
        <v>1</v>
      </c>
      <c r="R65" s="29" t="s">
        <v>1</v>
      </c>
      <c r="S65" s="20" t="s">
        <v>1</v>
      </c>
      <c r="T65" s="29" t="s">
        <v>1</v>
      </c>
      <c r="U65" s="30" t="s">
        <v>1</v>
      </c>
      <c r="V65" s="29" t="s">
        <v>1</v>
      </c>
      <c r="W65" s="30" t="s">
        <v>1</v>
      </c>
      <c r="X65" s="83">
        <v>735400000</v>
      </c>
    </row>
    <row r="66" spans="1:24" s="98" customFormat="1" ht="15" customHeight="1" x14ac:dyDescent="0.2">
      <c r="A66" s="27">
        <v>1965</v>
      </c>
      <c r="B66" s="32">
        <v>173.4</v>
      </c>
      <c r="C66" s="12" t="s">
        <v>1</v>
      </c>
      <c r="D66" s="12" t="s">
        <v>1</v>
      </c>
      <c r="E66" s="12" t="s">
        <v>1</v>
      </c>
      <c r="F66" s="66" t="s">
        <v>1</v>
      </c>
      <c r="G66" s="14" t="s">
        <v>1</v>
      </c>
      <c r="H66" s="14" t="s">
        <v>1</v>
      </c>
      <c r="I66" s="30" t="s">
        <v>1</v>
      </c>
      <c r="J66" s="66" t="s">
        <v>1</v>
      </c>
      <c r="K66" s="177" t="s">
        <v>1</v>
      </c>
      <c r="L66" s="169">
        <v>6.3100000000000005</v>
      </c>
      <c r="M66" s="16">
        <v>5.53</v>
      </c>
      <c r="N66" s="18">
        <f t="shared" si="13"/>
        <v>0.78000000000000025</v>
      </c>
      <c r="O66" s="17">
        <f t="shared" si="16"/>
        <v>4.4982698961937729E-3</v>
      </c>
      <c r="P66" s="29" t="s">
        <v>1</v>
      </c>
      <c r="Q66" s="30" t="s">
        <v>1</v>
      </c>
      <c r="R66" s="29" t="s">
        <v>1</v>
      </c>
      <c r="S66" s="20" t="s">
        <v>1</v>
      </c>
      <c r="T66" s="29" t="s">
        <v>1</v>
      </c>
      <c r="U66" s="30" t="s">
        <v>1</v>
      </c>
      <c r="V66" s="29" t="s">
        <v>1</v>
      </c>
      <c r="W66" s="30" t="s">
        <v>1</v>
      </c>
      <c r="X66" s="83">
        <v>715185000</v>
      </c>
    </row>
    <row r="67" spans="1:24" s="98" customFormat="1" ht="15" customHeight="1" x14ac:dyDescent="0.2">
      <c r="A67" s="27">
        <v>1964</v>
      </c>
      <c r="B67" s="32">
        <v>146.99</v>
      </c>
      <c r="C67" s="12" t="s">
        <v>1</v>
      </c>
      <c r="D67" s="12" t="s">
        <v>1</v>
      </c>
      <c r="E67" s="12" t="s">
        <v>1</v>
      </c>
      <c r="F67" s="66" t="s">
        <v>1</v>
      </c>
      <c r="G67" s="14" t="s">
        <v>1</v>
      </c>
      <c r="H67" s="14" t="s">
        <v>1</v>
      </c>
      <c r="I67" s="30" t="s">
        <v>1</v>
      </c>
      <c r="J67" s="66" t="s">
        <v>1</v>
      </c>
      <c r="K67" s="177" t="s">
        <v>1</v>
      </c>
      <c r="L67" s="169">
        <v>5.5399999999999991</v>
      </c>
      <c r="M67" s="16">
        <v>4.21</v>
      </c>
      <c r="N67" s="18">
        <f t="shared" si="13"/>
        <v>1.3299999999999992</v>
      </c>
      <c r="O67" s="17">
        <f t="shared" si="16"/>
        <v>9.0482345737805236E-3</v>
      </c>
      <c r="P67" s="29" t="s">
        <v>1</v>
      </c>
      <c r="Q67" s="30" t="s">
        <v>1</v>
      </c>
      <c r="R67" s="29" t="s">
        <v>1</v>
      </c>
      <c r="S67" s="20" t="s">
        <v>1</v>
      </c>
      <c r="T67" s="29" t="s">
        <v>1</v>
      </c>
      <c r="U67" s="30" t="s">
        <v>1</v>
      </c>
      <c r="V67" s="29" t="s">
        <v>1</v>
      </c>
      <c r="W67" s="30" t="s">
        <v>1</v>
      </c>
      <c r="X67" s="83">
        <v>698355000</v>
      </c>
    </row>
    <row r="68" spans="1:24" s="98" customFormat="1" ht="15" customHeight="1" x14ac:dyDescent="0.2">
      <c r="A68" s="27">
        <v>1963</v>
      </c>
      <c r="B68" s="32">
        <v>124.83</v>
      </c>
      <c r="C68" s="12" t="s">
        <v>1</v>
      </c>
      <c r="D68" s="12" t="s">
        <v>1</v>
      </c>
      <c r="E68" s="12" t="s">
        <v>1</v>
      </c>
      <c r="F68" s="66" t="s">
        <v>1</v>
      </c>
      <c r="G68" s="14" t="s">
        <v>1</v>
      </c>
      <c r="H68" s="14" t="s">
        <v>1</v>
      </c>
      <c r="I68" s="30" t="s">
        <v>1</v>
      </c>
      <c r="J68" s="66" t="s">
        <v>1</v>
      </c>
      <c r="K68" s="177" t="s">
        <v>1</v>
      </c>
      <c r="L68" s="169">
        <v>5</v>
      </c>
      <c r="M68" s="16">
        <v>3.5700000000000003</v>
      </c>
      <c r="N68" s="18">
        <f t="shared" si="13"/>
        <v>1.4299999999999997</v>
      </c>
      <c r="O68" s="17">
        <f t="shared" si="16"/>
        <v>1.1455579588240004E-2</v>
      </c>
      <c r="P68" s="29" t="s">
        <v>1</v>
      </c>
      <c r="Q68" s="30" t="s">
        <v>1</v>
      </c>
      <c r="R68" s="29" t="s">
        <v>1</v>
      </c>
      <c r="S68" s="20" t="s">
        <v>1</v>
      </c>
      <c r="T68" s="29" t="s">
        <v>1</v>
      </c>
      <c r="U68" s="30" t="s">
        <v>1</v>
      </c>
      <c r="V68" s="29" t="s">
        <v>1</v>
      </c>
      <c r="W68" s="30" t="s">
        <v>1</v>
      </c>
      <c r="X68" s="83">
        <v>682335000</v>
      </c>
    </row>
    <row r="69" spans="1:24" s="98" customFormat="1" ht="15" customHeight="1" x14ac:dyDescent="0.2">
      <c r="A69" s="27">
        <v>1962</v>
      </c>
      <c r="B69" s="32">
        <v>116.22</v>
      </c>
      <c r="C69" s="12" t="s">
        <v>1</v>
      </c>
      <c r="D69" s="12" t="s">
        <v>1</v>
      </c>
      <c r="E69" s="12" t="s">
        <v>1</v>
      </c>
      <c r="F69" s="66" t="s">
        <v>1</v>
      </c>
      <c r="G69" s="14" t="s">
        <v>1</v>
      </c>
      <c r="H69" s="14" t="s">
        <v>1</v>
      </c>
      <c r="I69" s="30" t="s">
        <v>1</v>
      </c>
      <c r="J69" s="66" t="s">
        <v>1</v>
      </c>
      <c r="K69" s="177" t="s">
        <v>1</v>
      </c>
      <c r="L69" s="169">
        <v>4.71</v>
      </c>
      <c r="M69" s="16">
        <v>3.3800000000000003</v>
      </c>
      <c r="N69" s="18">
        <f t="shared" si="13"/>
        <v>1.3299999999999996</v>
      </c>
      <c r="O69" s="17">
        <f t="shared" si="16"/>
        <v>1.1443813457236274E-2</v>
      </c>
      <c r="P69" s="29" t="s">
        <v>1</v>
      </c>
      <c r="Q69" s="30" t="s">
        <v>1</v>
      </c>
      <c r="R69" s="29" t="s">
        <v>1</v>
      </c>
      <c r="S69" s="20" t="s">
        <v>1</v>
      </c>
      <c r="T69" s="29" t="s">
        <v>1</v>
      </c>
      <c r="U69" s="30" t="s">
        <v>1</v>
      </c>
      <c r="V69" s="29" t="s">
        <v>1</v>
      </c>
      <c r="W69" s="30" t="s">
        <v>1</v>
      </c>
      <c r="X69" s="83">
        <v>665770000</v>
      </c>
    </row>
    <row r="70" spans="1:24" s="98" customFormat="1" ht="15" customHeight="1" x14ac:dyDescent="0.2">
      <c r="A70" s="27">
        <v>1961</v>
      </c>
      <c r="B70" s="32">
        <v>123.23</v>
      </c>
      <c r="C70" s="12" t="s">
        <v>1</v>
      </c>
      <c r="D70" s="12" t="s">
        <v>1</v>
      </c>
      <c r="E70" s="12" t="s">
        <v>1</v>
      </c>
      <c r="F70" s="66" t="s">
        <v>1</v>
      </c>
      <c r="G70" s="14" t="s">
        <v>1</v>
      </c>
      <c r="H70" s="14" t="s">
        <v>1</v>
      </c>
      <c r="I70" s="30" t="s">
        <v>1</v>
      </c>
      <c r="J70" s="66" t="s">
        <v>1</v>
      </c>
      <c r="K70" s="177" t="s">
        <v>1</v>
      </c>
      <c r="L70" s="169">
        <v>4.7700000000000005</v>
      </c>
      <c r="M70" s="16">
        <v>4.3000000000000007</v>
      </c>
      <c r="N70" s="18">
        <f t="shared" si="13"/>
        <v>0.46999999999999975</v>
      </c>
      <c r="O70" s="17">
        <f t="shared" si="16"/>
        <v>3.8140063296275236E-3</v>
      </c>
      <c r="P70" s="29" t="s">
        <v>1</v>
      </c>
      <c r="Q70" s="30" t="s">
        <v>1</v>
      </c>
      <c r="R70" s="29" t="s">
        <v>1</v>
      </c>
      <c r="S70" s="20" t="s">
        <v>1</v>
      </c>
      <c r="T70" s="29" t="s">
        <v>1</v>
      </c>
      <c r="U70" s="30" t="s">
        <v>1</v>
      </c>
      <c r="V70" s="29" t="s">
        <v>1</v>
      </c>
      <c r="W70" s="30" t="s">
        <v>1</v>
      </c>
      <c r="X70" s="83">
        <v>660330000</v>
      </c>
    </row>
    <row r="71" spans="1:24" s="105" customFormat="1" ht="17" customHeight="1" x14ac:dyDescent="0.2">
      <c r="A71" s="28">
        <v>1960</v>
      </c>
      <c r="B71" s="33">
        <v>147.01</v>
      </c>
      <c r="C71" s="21" t="s">
        <v>1</v>
      </c>
      <c r="D71" s="21" t="s">
        <v>1</v>
      </c>
      <c r="E71" s="21" t="s">
        <v>1</v>
      </c>
      <c r="F71" s="67" t="s">
        <v>1</v>
      </c>
      <c r="G71" s="68" t="s">
        <v>1</v>
      </c>
      <c r="H71" s="68" t="s">
        <v>1</v>
      </c>
      <c r="I71" s="31" t="s">
        <v>1</v>
      </c>
      <c r="J71" s="67" t="s">
        <v>1</v>
      </c>
      <c r="K71" s="178" t="s">
        <v>1</v>
      </c>
      <c r="L71" s="170">
        <v>6.33</v>
      </c>
      <c r="M71" s="22">
        <v>6.5100000000000007</v>
      </c>
      <c r="N71" s="23">
        <f t="shared" si="13"/>
        <v>-0.1800000000000006</v>
      </c>
      <c r="O71" s="24">
        <f t="shared" si="16"/>
        <v>-1.2244065029589867E-3</v>
      </c>
      <c r="P71" s="103" t="s">
        <v>1</v>
      </c>
      <c r="Q71" s="31" t="s">
        <v>1</v>
      </c>
      <c r="R71" s="103" t="s">
        <v>1</v>
      </c>
      <c r="S71" s="104" t="s">
        <v>1</v>
      </c>
      <c r="T71" s="103" t="s">
        <v>1</v>
      </c>
      <c r="U71" s="31" t="s">
        <v>1</v>
      </c>
      <c r="V71" s="103" t="s">
        <v>1</v>
      </c>
      <c r="W71" s="31" t="s">
        <v>1</v>
      </c>
      <c r="X71" s="84">
        <v>667070000</v>
      </c>
    </row>
    <row r="72" spans="1:24" s="47" customFormat="1" ht="17" customHeight="1" x14ac:dyDescent="0.2">
      <c r="A72" s="105"/>
      <c r="B72" s="106" t="s">
        <v>2</v>
      </c>
      <c r="C72" s="106" t="s">
        <v>3</v>
      </c>
      <c r="D72" s="106" t="s">
        <v>34</v>
      </c>
      <c r="E72" s="107"/>
      <c r="F72" s="108" t="s">
        <v>35</v>
      </c>
      <c r="G72" s="109" t="s">
        <v>35</v>
      </c>
      <c r="H72" s="109" t="s">
        <v>35</v>
      </c>
      <c r="I72" s="110"/>
      <c r="J72" s="110"/>
      <c r="K72" s="111" t="s">
        <v>36</v>
      </c>
      <c r="L72" s="111" t="s">
        <v>36</v>
      </c>
      <c r="M72" s="111" t="s">
        <v>36</v>
      </c>
      <c r="N72" s="112"/>
      <c r="O72" s="113"/>
      <c r="P72" s="114" t="s">
        <v>43</v>
      </c>
      <c r="Q72" s="114" t="s">
        <v>43</v>
      </c>
      <c r="R72" s="115" t="s">
        <v>43</v>
      </c>
      <c r="S72" s="115" t="s">
        <v>101</v>
      </c>
      <c r="T72" s="115" t="s">
        <v>99</v>
      </c>
      <c r="U72" s="115" t="s">
        <v>36</v>
      </c>
      <c r="V72" s="115" t="s">
        <v>99</v>
      </c>
      <c r="W72" s="115" t="s">
        <v>36</v>
      </c>
      <c r="X72" s="115" t="s">
        <v>36</v>
      </c>
    </row>
    <row r="73" spans="1:24" s="47" customFormat="1" ht="17" customHeight="1" x14ac:dyDescent="0.15">
      <c r="B73" s="50"/>
      <c r="C73" s="50"/>
      <c r="D73" s="50"/>
      <c r="E73" s="51"/>
      <c r="F73" s="72"/>
      <c r="G73" s="72"/>
      <c r="H73" s="73"/>
      <c r="I73" s="48"/>
      <c r="J73" s="48"/>
      <c r="K73" s="48"/>
      <c r="M73" s="49"/>
      <c r="N73" s="49"/>
      <c r="P73" s="8"/>
      <c r="Q73" s="8"/>
      <c r="R73" s="50"/>
      <c r="S73" s="50"/>
      <c r="T73" s="50"/>
      <c r="U73" s="50"/>
    </row>
    <row r="74" spans="1:24" s="53" customFormat="1" ht="17" customHeight="1" x14ac:dyDescent="0.15">
      <c r="A74" s="249"/>
      <c r="B74" s="249"/>
      <c r="C74" s="249"/>
      <c r="D74" s="249"/>
      <c r="E74" s="249"/>
      <c r="F74" s="69"/>
      <c r="G74" s="72"/>
      <c r="H74" s="73"/>
      <c r="I74" s="48"/>
      <c r="J74" s="48"/>
      <c r="K74" s="48"/>
      <c r="L74" s="47"/>
      <c r="M74" s="49"/>
      <c r="N74" s="49"/>
      <c r="O74" s="47"/>
      <c r="P74" s="8"/>
      <c r="Q74" s="8"/>
      <c r="R74" s="50"/>
      <c r="S74" s="50"/>
      <c r="T74" s="50"/>
      <c r="U74" s="50"/>
      <c r="V74" s="47"/>
      <c r="W74" s="47"/>
      <c r="X74" s="47"/>
    </row>
    <row r="75" spans="1:24" s="53" customFormat="1" ht="17" customHeight="1" x14ac:dyDescent="0.15">
      <c r="A75" s="250" t="s">
        <v>9</v>
      </c>
      <c r="B75" s="250"/>
      <c r="C75" s="250"/>
      <c r="D75" s="250"/>
      <c r="E75" s="250"/>
      <c r="F75" s="250"/>
      <c r="G75" s="250"/>
      <c r="H75" s="74"/>
      <c r="I75" s="52"/>
      <c r="J75" s="52"/>
      <c r="K75" s="52"/>
      <c r="M75" s="54"/>
      <c r="N75" s="54"/>
      <c r="P75" s="8"/>
      <c r="Q75" s="8"/>
      <c r="R75" s="55"/>
      <c r="S75" s="55"/>
      <c r="T75" s="55"/>
      <c r="U75" s="55"/>
    </row>
    <row r="76" spans="1:24" s="53" customFormat="1" ht="17" customHeight="1" x14ac:dyDescent="0.15">
      <c r="A76" s="250" t="s">
        <v>105</v>
      </c>
      <c r="B76" s="250"/>
      <c r="C76" s="250"/>
      <c r="D76" s="250"/>
      <c r="E76" s="250"/>
      <c r="F76" s="250"/>
      <c r="G76" s="74"/>
      <c r="H76" s="75"/>
      <c r="L76" s="54"/>
      <c r="M76" s="54"/>
      <c r="P76" s="8"/>
      <c r="Q76" s="63"/>
      <c r="R76" s="55"/>
    </row>
    <row r="77" spans="1:24" s="53" customFormat="1" ht="17" customHeight="1" x14ac:dyDescent="0.15">
      <c r="A77" s="250" t="s">
        <v>103</v>
      </c>
      <c r="B77" s="250"/>
      <c r="C77" s="250"/>
      <c r="D77" s="250"/>
      <c r="E77" s="250"/>
      <c r="F77" s="250"/>
      <c r="G77" s="74"/>
      <c r="H77" s="75"/>
      <c r="L77" s="54"/>
      <c r="M77" s="54"/>
      <c r="P77" s="8"/>
      <c r="Q77" s="63"/>
      <c r="R77" s="55"/>
    </row>
    <row r="78" spans="1:24" s="53" customFormat="1" ht="17" customHeight="1" x14ac:dyDescent="0.15">
      <c r="A78" s="250" t="s">
        <v>10</v>
      </c>
      <c r="B78" s="250"/>
      <c r="C78" s="250"/>
      <c r="D78" s="250"/>
      <c r="E78" s="250"/>
      <c r="F78" s="250"/>
      <c r="G78" s="74"/>
      <c r="H78" s="75"/>
      <c r="L78" s="54"/>
      <c r="M78" s="54"/>
      <c r="P78" s="8"/>
      <c r="Q78" s="63"/>
      <c r="R78" s="55"/>
    </row>
    <row r="79" spans="1:24" s="53" customFormat="1" ht="17" customHeight="1" x14ac:dyDescent="0.15">
      <c r="A79" s="250" t="s">
        <v>37</v>
      </c>
      <c r="B79" s="250"/>
      <c r="C79" s="250"/>
      <c r="D79" s="250"/>
      <c r="E79" s="250"/>
      <c r="F79" s="250"/>
      <c r="G79" s="74"/>
      <c r="H79" s="75"/>
      <c r="L79" s="54"/>
      <c r="M79" s="54"/>
      <c r="P79" s="8"/>
      <c r="Q79" s="63"/>
      <c r="R79" s="55"/>
    </row>
    <row r="80" spans="1:24" s="53" customFormat="1" ht="17" customHeight="1" x14ac:dyDescent="0.15">
      <c r="A80" s="250" t="s">
        <v>16</v>
      </c>
      <c r="B80" s="250"/>
      <c r="C80" s="250"/>
      <c r="D80" s="250"/>
      <c r="E80" s="250"/>
      <c r="F80" s="250"/>
      <c r="G80" s="74"/>
      <c r="H80" s="75"/>
      <c r="L80" s="54"/>
      <c r="M80" s="54"/>
      <c r="P80" s="8"/>
      <c r="Q80" s="63"/>
      <c r="R80" s="55"/>
    </row>
    <row r="81" spans="1:24" s="53" customFormat="1" ht="17" customHeight="1" x14ac:dyDescent="0.15">
      <c r="A81" s="250" t="s">
        <v>44</v>
      </c>
      <c r="B81" s="250"/>
      <c r="C81" s="250"/>
      <c r="D81" s="250"/>
      <c r="E81" s="250"/>
      <c r="F81" s="250"/>
      <c r="G81" s="74"/>
      <c r="H81" s="75"/>
      <c r="L81" s="54"/>
      <c r="M81" s="54"/>
      <c r="P81" s="8"/>
      <c r="Q81" s="63"/>
      <c r="R81" s="55"/>
    </row>
    <row r="82" spans="1:24" s="53" customFormat="1" ht="17" customHeight="1" x14ac:dyDescent="0.15">
      <c r="A82" s="53" t="s">
        <v>98</v>
      </c>
      <c r="B82" s="250"/>
      <c r="C82" s="250"/>
      <c r="D82" s="250"/>
      <c r="E82" s="250"/>
      <c r="F82" s="250"/>
      <c r="G82" s="250"/>
      <c r="H82" s="74"/>
      <c r="I82" s="52"/>
      <c r="J82" s="52"/>
      <c r="K82" s="52"/>
      <c r="M82" s="54"/>
      <c r="N82" s="54"/>
      <c r="P82" s="8"/>
      <c r="Q82" s="8"/>
      <c r="R82" s="55"/>
      <c r="S82" s="55"/>
      <c r="T82" s="55"/>
      <c r="U82" s="55"/>
    </row>
    <row r="83" spans="1:24" s="53" customFormat="1" ht="17" customHeight="1" x14ac:dyDescent="0.15">
      <c r="A83" s="53" t="s">
        <v>100</v>
      </c>
      <c r="H83" s="74"/>
      <c r="I83" s="52"/>
      <c r="J83" s="52"/>
      <c r="K83" s="52"/>
      <c r="M83" s="54"/>
      <c r="N83" s="54"/>
      <c r="P83" s="8"/>
      <c r="Q83" s="8"/>
      <c r="R83" s="55"/>
      <c r="S83" s="55"/>
      <c r="T83" s="55"/>
      <c r="U83" s="55"/>
    </row>
    <row r="84" spans="1:24" s="53" customFormat="1" ht="17" customHeight="1" x14ac:dyDescent="0.15">
      <c r="A84" s="250" t="s">
        <v>11</v>
      </c>
      <c r="B84" s="250"/>
      <c r="C84" s="250"/>
      <c r="D84" s="250"/>
      <c r="E84" s="250"/>
      <c r="F84" s="250"/>
      <c r="G84" s="250"/>
      <c r="H84" s="74"/>
      <c r="I84" s="52"/>
      <c r="J84" s="52"/>
      <c r="K84" s="52"/>
      <c r="M84" s="54"/>
      <c r="N84" s="54"/>
      <c r="P84" s="8"/>
      <c r="Q84" s="8"/>
      <c r="R84" s="55"/>
      <c r="S84" s="55"/>
      <c r="T84" s="55"/>
      <c r="U84" s="55"/>
    </row>
    <row r="85" spans="1:24" s="53" customFormat="1" ht="17" customHeight="1" x14ac:dyDescent="0.15">
      <c r="A85" s="131" t="s">
        <v>104</v>
      </c>
      <c r="B85" s="131"/>
      <c r="C85" s="131"/>
      <c r="D85" s="131"/>
      <c r="E85" s="131"/>
      <c r="F85" s="131"/>
      <c r="G85" s="131"/>
      <c r="H85" s="76"/>
      <c r="M85" s="54"/>
      <c r="N85" s="54"/>
      <c r="P85" s="8"/>
      <c r="Q85" s="8"/>
      <c r="R85" s="55"/>
    </row>
    <row r="86" spans="1:24" ht="15" customHeight="1" x14ac:dyDescent="0.15">
      <c r="A86" s="130" t="s">
        <v>38</v>
      </c>
      <c r="B86" s="130"/>
      <c r="C86" s="130"/>
      <c r="D86" s="130"/>
      <c r="E86" s="130"/>
      <c r="F86" s="130"/>
      <c r="G86" s="76"/>
      <c r="H86" s="76"/>
      <c r="I86" s="53"/>
      <c r="J86" s="53"/>
      <c r="K86" s="53"/>
      <c r="L86" s="53"/>
      <c r="M86" s="54"/>
      <c r="N86" s="54"/>
      <c r="O86" s="53"/>
      <c r="P86" s="8"/>
      <c r="Q86" s="8"/>
      <c r="R86" s="55"/>
      <c r="S86" s="53"/>
      <c r="T86" s="53"/>
      <c r="U86" s="53"/>
      <c r="V86" s="53"/>
      <c r="W86" s="53"/>
      <c r="X86" s="53"/>
    </row>
    <row r="87" spans="1:24" ht="15" customHeight="1" x14ac:dyDescent="0.15">
      <c r="A87" s="130" t="s">
        <v>39</v>
      </c>
      <c r="B87" s="130"/>
      <c r="C87" s="130"/>
      <c r="D87" s="130"/>
      <c r="E87" s="130"/>
      <c r="F87" s="130"/>
      <c r="G87" s="76"/>
    </row>
    <row r="88" spans="1:24" ht="15" customHeight="1" x14ac:dyDescent="0.15">
      <c r="A88" s="6" t="s">
        <v>127</v>
      </c>
    </row>
  </sheetData>
  <mergeCells count="32">
    <mergeCell ref="A74:E74"/>
    <mergeCell ref="A75:G75"/>
    <mergeCell ref="A76:F76"/>
    <mergeCell ref="A84:G84"/>
    <mergeCell ref="A77:F77"/>
    <mergeCell ref="A78:F78"/>
    <mergeCell ref="A79:F79"/>
    <mergeCell ref="A80:F80"/>
    <mergeCell ref="A81:F81"/>
    <mergeCell ref="B82:G82"/>
    <mergeCell ref="X4:X5"/>
    <mergeCell ref="C4:D4"/>
    <mergeCell ref="I4:I5"/>
    <mergeCell ref="L4:L5"/>
    <mergeCell ref="M4:M5"/>
    <mergeCell ref="N4:N5"/>
    <mergeCell ref="O4:O5"/>
    <mergeCell ref="R4:R5"/>
    <mergeCell ref="S4:S5"/>
    <mergeCell ref="V4:V5"/>
    <mergeCell ref="W4:W5"/>
    <mergeCell ref="P4:Q4"/>
    <mergeCell ref="J4:J5"/>
    <mergeCell ref="K4:K5"/>
    <mergeCell ref="T4:T5"/>
    <mergeCell ref="U4:U5"/>
    <mergeCell ref="A1:H2"/>
    <mergeCell ref="A3:B3"/>
    <mergeCell ref="A4:A5"/>
    <mergeCell ref="B4:B5"/>
    <mergeCell ref="E4:E5"/>
    <mergeCell ref="F4:H4"/>
  </mergeCells>
  <phoneticPr fontId="6" type="noConversion"/>
  <pageMargins left="0.75" right="0.75" top="1" bottom="1" header="0.5" footer="0.5"/>
  <pageSetup scale="51" orientation="portrait"/>
  <headerFooter alignWithMargins="0">
    <oddFooter>&amp;LPrivileged and confidential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workbookViewId="0">
      <selection sqref="A1:B1"/>
    </sheetView>
  </sheetViews>
  <sheetFormatPr baseColWidth="10" defaultColWidth="11.5" defaultRowHeight="13" customHeight="1" x14ac:dyDescent="0.15"/>
  <cols>
    <col min="1" max="2" width="10.5" style="8" customWidth="1"/>
    <col min="3" max="5" width="11.5" style="8"/>
    <col min="6" max="6" width="10.5" style="8" customWidth="1"/>
    <col min="7" max="7" width="15.83203125" style="8" bestFit="1" customWidth="1"/>
    <col min="8" max="8" width="16.5" style="8" bestFit="1" customWidth="1"/>
    <col min="9" max="13" width="11.5" style="8"/>
    <col min="14" max="14" width="8.83203125" style="8" customWidth="1"/>
    <col min="15" max="15" width="15.6640625" style="8" customWidth="1"/>
    <col min="16" max="16384" width="11.5" style="8"/>
  </cols>
  <sheetData>
    <row r="1" spans="1:11" ht="13" customHeight="1" x14ac:dyDescent="0.15">
      <c r="A1" s="251" t="s">
        <v>7</v>
      </c>
      <c r="B1" s="251"/>
    </row>
    <row r="4" spans="1:11" ht="13" customHeight="1" x14ac:dyDescent="0.15">
      <c r="B4" s="8" t="s">
        <v>4</v>
      </c>
      <c r="C4" s="8" t="s">
        <v>12</v>
      </c>
      <c r="D4" s="8" t="s">
        <v>13</v>
      </c>
      <c r="G4" s="45" t="s">
        <v>14</v>
      </c>
      <c r="H4" s="45" t="s">
        <v>15</v>
      </c>
    </row>
    <row r="5" spans="1:11" ht="13" customHeight="1" x14ac:dyDescent="0.15">
      <c r="G5" s="45"/>
      <c r="H5" s="45"/>
    </row>
    <row r="6" spans="1:11" ht="13" customHeight="1" x14ac:dyDescent="0.15">
      <c r="A6" s="4">
        <v>1984</v>
      </c>
      <c r="B6" s="40">
        <v>727.85023067999998</v>
      </c>
      <c r="C6" s="40">
        <v>7</v>
      </c>
      <c r="D6" s="209"/>
      <c r="F6" s="4">
        <v>1984</v>
      </c>
      <c r="G6" s="41">
        <f t="shared" ref="G6:G39" si="0">C6/B6</f>
        <v>9.6173631675024584E-3</v>
      </c>
      <c r="H6" s="41"/>
      <c r="K6" s="3"/>
    </row>
    <row r="7" spans="1:11" ht="13" customHeight="1" x14ac:dyDescent="0.15">
      <c r="A7" s="4">
        <v>1985</v>
      </c>
      <c r="B7" s="40">
        <v>909.89480271000002</v>
      </c>
      <c r="C7" s="40">
        <v>30</v>
      </c>
      <c r="D7" s="40">
        <v>608.09500000000003</v>
      </c>
      <c r="F7" s="4">
        <v>1985</v>
      </c>
      <c r="G7" s="41">
        <f t="shared" si="0"/>
        <v>3.2970844443389512E-2</v>
      </c>
      <c r="H7" s="41">
        <f>D7/B7</f>
        <v>0.66831352172676484</v>
      </c>
      <c r="K7" s="3"/>
    </row>
    <row r="8" spans="1:11" ht="13" customHeight="1" x14ac:dyDescent="0.15">
      <c r="A8" s="4">
        <v>1986</v>
      </c>
      <c r="B8" s="40">
        <v>1037.6154453700001</v>
      </c>
      <c r="C8" s="40">
        <v>33</v>
      </c>
      <c r="D8" s="40">
        <v>796.27</v>
      </c>
      <c r="F8" s="4">
        <v>1986</v>
      </c>
      <c r="G8" s="41">
        <f t="shared" si="0"/>
        <v>3.1803690034926793E-2</v>
      </c>
      <c r="H8" s="41">
        <f t="shared" ref="H8:H36" si="1">D8/B8</f>
        <v>0.76740376557912604</v>
      </c>
      <c r="K8" s="3"/>
    </row>
    <row r="9" spans="1:11" ht="13" customHeight="1" x14ac:dyDescent="0.15">
      <c r="A9" s="4">
        <v>1987</v>
      </c>
      <c r="B9" s="40">
        <v>1217.4594674499999</v>
      </c>
      <c r="C9" s="40">
        <v>43</v>
      </c>
      <c r="D9" s="40">
        <v>948.69299999999998</v>
      </c>
      <c r="F9" s="4">
        <v>1987</v>
      </c>
      <c r="G9" s="41">
        <f t="shared" si="0"/>
        <v>3.5319450995822149E-2</v>
      </c>
      <c r="H9" s="41">
        <f t="shared" si="1"/>
        <v>0.77923990519952324</v>
      </c>
      <c r="K9" s="3"/>
    </row>
    <row r="10" spans="1:11" ht="13" customHeight="1" x14ac:dyDescent="0.15">
      <c r="A10" s="4">
        <v>1988</v>
      </c>
      <c r="B10" s="40">
        <v>1518.03864767</v>
      </c>
      <c r="C10" s="40">
        <v>67</v>
      </c>
      <c r="D10" s="40">
        <v>1123.354</v>
      </c>
      <c r="F10" s="4">
        <v>1988</v>
      </c>
      <c r="G10" s="41">
        <f t="shared" si="0"/>
        <v>4.4135898715646431E-2</v>
      </c>
      <c r="H10" s="41">
        <f t="shared" si="1"/>
        <v>0.74000355769875048</v>
      </c>
      <c r="K10" s="3"/>
    </row>
    <row r="11" spans="1:11" ht="13" customHeight="1" x14ac:dyDescent="0.15">
      <c r="A11" s="4">
        <v>1989</v>
      </c>
      <c r="B11" s="40">
        <v>1717.97417348</v>
      </c>
      <c r="C11" s="40">
        <v>110</v>
      </c>
      <c r="D11" s="40">
        <v>1335.8130000000001</v>
      </c>
      <c r="F11" s="4">
        <v>1989</v>
      </c>
      <c r="G11" s="41">
        <f t="shared" si="0"/>
        <v>6.4028902004492544E-2</v>
      </c>
      <c r="H11" s="41">
        <f t="shared" si="1"/>
        <v>0.77755126975752009</v>
      </c>
      <c r="K11" s="3"/>
    </row>
    <row r="12" spans="1:11" ht="13" customHeight="1" x14ac:dyDescent="0.15">
      <c r="A12" s="4">
        <v>1990</v>
      </c>
      <c r="B12" s="40">
        <v>1887.28688272</v>
      </c>
      <c r="C12" s="40">
        <v>129</v>
      </c>
      <c r="D12" s="40">
        <v>1639.1379999999999</v>
      </c>
      <c r="F12" s="4">
        <v>1990</v>
      </c>
      <c r="G12" s="41">
        <f t="shared" si="0"/>
        <v>6.8352088482744239E-2</v>
      </c>
      <c r="H12" s="41">
        <f t="shared" si="1"/>
        <v>0.86851554737541414</v>
      </c>
      <c r="K12" s="3"/>
    </row>
    <row r="13" spans="1:11" ht="13" customHeight="1" x14ac:dyDescent="0.15">
      <c r="A13" s="4">
        <v>1991</v>
      </c>
      <c r="B13" s="40">
        <v>2200.5628458000001</v>
      </c>
      <c r="C13" s="40">
        <v>161</v>
      </c>
      <c r="D13" s="40">
        <v>1943.1959999999999</v>
      </c>
      <c r="F13" s="4">
        <v>1991</v>
      </c>
      <c r="G13" s="41">
        <f t="shared" si="0"/>
        <v>7.3163100207424211E-2</v>
      </c>
      <c r="H13" s="41">
        <f t="shared" si="1"/>
        <v>0.88304499174326645</v>
      </c>
      <c r="K13" s="3"/>
    </row>
    <row r="14" spans="1:11" ht="13" customHeight="1" x14ac:dyDescent="0.15">
      <c r="A14" s="4">
        <v>1992</v>
      </c>
      <c r="B14" s="40">
        <v>2719.4530899699998</v>
      </c>
      <c r="C14" s="40">
        <v>134</v>
      </c>
      <c r="D14" s="40">
        <v>2353.5540000000001</v>
      </c>
      <c r="F14" s="4">
        <v>1992</v>
      </c>
      <c r="G14" s="41">
        <f t="shared" si="0"/>
        <v>4.9274613522191056E-2</v>
      </c>
      <c r="H14" s="41">
        <f t="shared" si="1"/>
        <v>0.86545122204184211</v>
      </c>
      <c r="K14" s="3"/>
    </row>
    <row r="15" spans="1:11" ht="13" customHeight="1" x14ac:dyDescent="0.15">
      <c r="A15" s="4">
        <v>1993</v>
      </c>
      <c r="B15" s="40">
        <v>3567.32303581</v>
      </c>
      <c r="C15" s="40">
        <v>237</v>
      </c>
      <c r="D15" s="40">
        <v>3391.6410000000001</v>
      </c>
      <c r="F15" s="4">
        <v>1993</v>
      </c>
      <c r="G15" s="41">
        <f t="shared" si="0"/>
        <v>6.643637192957115E-2</v>
      </c>
      <c r="H15" s="41">
        <f t="shared" si="1"/>
        <v>0.95075241741596039</v>
      </c>
      <c r="K15" s="3"/>
    </row>
    <row r="16" spans="1:11" ht="13" customHeight="1" x14ac:dyDescent="0.15">
      <c r="A16" s="4">
        <v>1994</v>
      </c>
      <c r="B16" s="40">
        <v>4863.7450333799998</v>
      </c>
      <c r="C16" s="40">
        <v>295</v>
      </c>
      <c r="D16" s="40">
        <v>4256.6760000000004</v>
      </c>
      <c r="F16" s="4">
        <v>1994</v>
      </c>
      <c r="G16" s="41">
        <f t="shared" si="0"/>
        <v>6.0652850421929576E-2</v>
      </c>
      <c r="H16" s="41">
        <f t="shared" si="1"/>
        <v>0.8751848566868391</v>
      </c>
      <c r="K16" s="3"/>
    </row>
    <row r="17" spans="1:15" ht="13" customHeight="1" x14ac:dyDescent="0.15">
      <c r="A17" s="4">
        <v>1995</v>
      </c>
      <c r="B17" s="40">
        <v>6133.9891336700002</v>
      </c>
      <c r="C17" s="210">
        <v>1319.8430000000001</v>
      </c>
      <c r="D17" s="40">
        <v>5318.8220000000001</v>
      </c>
      <c r="F17" s="4">
        <v>1995</v>
      </c>
      <c r="G17" s="41">
        <f t="shared" si="0"/>
        <v>0.21516878677780288</v>
      </c>
      <c r="H17" s="41">
        <f t="shared" si="1"/>
        <v>0.867106524660196</v>
      </c>
      <c r="K17" s="3"/>
    </row>
    <row r="18" spans="1:15" ht="13" customHeight="1" x14ac:dyDescent="0.15">
      <c r="A18" s="4">
        <v>1996</v>
      </c>
      <c r="B18" s="40">
        <v>7181.3629586699999</v>
      </c>
      <c r="C18" s="210">
        <v>1532.806</v>
      </c>
      <c r="D18" s="40">
        <v>6454.4120000000003</v>
      </c>
      <c r="F18" s="4">
        <v>1996</v>
      </c>
      <c r="G18" s="41">
        <f t="shared" si="0"/>
        <v>0.21344221268602726</v>
      </c>
      <c r="H18" s="41">
        <f t="shared" si="1"/>
        <v>0.89877256408654882</v>
      </c>
      <c r="K18" s="3"/>
    </row>
    <row r="19" spans="1:15" ht="13" customHeight="1" x14ac:dyDescent="0.15">
      <c r="A19" s="4">
        <v>1997</v>
      </c>
      <c r="B19" s="40">
        <v>7971.5044491799999</v>
      </c>
      <c r="C19" s="210">
        <v>1636.3630000000001</v>
      </c>
      <c r="D19" s="40">
        <v>7833.0129999999999</v>
      </c>
      <c r="F19" s="4">
        <v>1997</v>
      </c>
      <c r="G19" s="41">
        <f t="shared" si="0"/>
        <v>0.20527655857588173</v>
      </c>
      <c r="H19" s="41">
        <f t="shared" si="1"/>
        <v>0.98262668608379866</v>
      </c>
      <c r="K19" s="3"/>
    </row>
    <row r="20" spans="1:15" ht="13" customHeight="1" x14ac:dyDescent="0.15">
      <c r="A20" s="4">
        <v>1998</v>
      </c>
      <c r="B20" s="40">
        <v>8519.5507089599996</v>
      </c>
      <c r="C20" s="210">
        <v>1752.154</v>
      </c>
      <c r="D20" s="40">
        <v>9003.6200000000008</v>
      </c>
      <c r="F20" s="4">
        <v>1998</v>
      </c>
      <c r="G20" s="41">
        <f t="shared" si="0"/>
        <v>0.20566272328859572</v>
      </c>
      <c r="H20" s="41">
        <f t="shared" si="1"/>
        <v>1.0568186407448583</v>
      </c>
    </row>
    <row r="21" spans="1:15" ht="13" customHeight="1" x14ac:dyDescent="0.15">
      <c r="A21" s="4">
        <v>1999</v>
      </c>
      <c r="B21" s="40">
        <v>9056.4375776500001</v>
      </c>
      <c r="C21" s="210">
        <v>1969.7449999999999</v>
      </c>
      <c r="D21" s="40">
        <v>10073.721</v>
      </c>
      <c r="F21" s="4">
        <v>1999</v>
      </c>
      <c r="G21" s="41">
        <f t="shared" si="0"/>
        <v>0.21749666832144357</v>
      </c>
      <c r="H21" s="41">
        <f t="shared" si="1"/>
        <v>1.1123271058435285</v>
      </c>
    </row>
    <row r="22" spans="1:15" ht="13" customHeight="1" x14ac:dyDescent="0.15">
      <c r="A22" s="4">
        <v>2000</v>
      </c>
      <c r="B22" s="40">
        <v>10028.013925339999</v>
      </c>
      <c r="C22" s="210">
        <v>2294.0500000000002</v>
      </c>
      <c r="D22" s="40">
        <v>11189.316000000001</v>
      </c>
      <c r="F22" s="4">
        <v>2000</v>
      </c>
      <c r="G22" s="41">
        <f t="shared" si="0"/>
        <v>0.22876414184099975</v>
      </c>
      <c r="H22" s="41">
        <f t="shared" si="1"/>
        <v>1.1158057899905267</v>
      </c>
    </row>
    <row r="23" spans="1:15" ht="13" customHeight="1" x14ac:dyDescent="0.15">
      <c r="A23" s="4">
        <v>2001</v>
      </c>
      <c r="B23" s="40">
        <v>11086.31230462</v>
      </c>
      <c r="C23" s="210">
        <v>2712.752</v>
      </c>
      <c r="D23" s="40">
        <v>11498.324000000001</v>
      </c>
      <c r="F23" s="4">
        <v>2001</v>
      </c>
      <c r="G23" s="41">
        <f t="shared" si="0"/>
        <v>0.24469381030060958</v>
      </c>
      <c r="H23" s="41">
        <f t="shared" si="1"/>
        <v>1.0371639986371575</v>
      </c>
    </row>
    <row r="24" spans="1:15" ht="13" customHeight="1" x14ac:dyDescent="0.15">
      <c r="A24" s="4">
        <v>2002</v>
      </c>
      <c r="B24" s="40">
        <v>12171.74247483</v>
      </c>
      <c r="C24" s="210">
        <v>3144.2469999999998</v>
      </c>
      <c r="D24" s="40">
        <v>14411.832</v>
      </c>
      <c r="F24" s="4">
        <v>2002</v>
      </c>
      <c r="G24" s="41">
        <f t="shared" si="0"/>
        <v>0.25832349037140756</v>
      </c>
      <c r="H24" s="41">
        <f t="shared" si="1"/>
        <v>1.184040167609715</v>
      </c>
    </row>
    <row r="25" spans="1:15" ht="13" customHeight="1" x14ac:dyDescent="0.15">
      <c r="A25" s="4">
        <v>2003</v>
      </c>
      <c r="B25" s="40">
        <v>13742.20349179</v>
      </c>
      <c r="C25" s="210">
        <v>3675.576</v>
      </c>
      <c r="D25" s="40">
        <v>17527.491999999998</v>
      </c>
      <c r="F25" s="4">
        <v>2003</v>
      </c>
      <c r="G25" s="41">
        <f t="shared" si="0"/>
        <v>0.26746627658336586</v>
      </c>
      <c r="H25" s="41">
        <f t="shared" si="1"/>
        <v>1.2754498949510857</v>
      </c>
    </row>
    <row r="26" spans="1:15" ht="13" customHeight="1" x14ac:dyDescent="0.15">
      <c r="A26" s="4">
        <v>2004</v>
      </c>
      <c r="B26" s="40">
        <v>16184.016090679999</v>
      </c>
      <c r="C26" s="210">
        <v>4258.6949999999997</v>
      </c>
      <c r="D26" s="40">
        <v>19946.379000000001</v>
      </c>
      <c r="F26" s="4">
        <v>2004</v>
      </c>
      <c r="G26" s="41">
        <f t="shared" si="0"/>
        <v>0.26314203941334957</v>
      </c>
      <c r="H26" s="41">
        <f t="shared" si="1"/>
        <v>1.2324739970745988</v>
      </c>
    </row>
    <row r="27" spans="1:15" ht="13" customHeight="1" x14ac:dyDescent="0.15">
      <c r="A27" s="4">
        <v>2005</v>
      </c>
      <c r="B27" s="40">
        <v>18731.890311769999</v>
      </c>
      <c r="C27" s="210">
        <v>4937.5820000000003</v>
      </c>
      <c r="D27" s="40">
        <v>21723.531999999999</v>
      </c>
      <c r="F27" s="4">
        <v>2005</v>
      </c>
      <c r="G27" s="41">
        <f t="shared" si="0"/>
        <v>0.26359229729727379</v>
      </c>
      <c r="H27" s="41">
        <f t="shared" si="1"/>
        <v>1.1597084778117792</v>
      </c>
      <c r="N27" s="65"/>
    </row>
    <row r="28" spans="1:15" ht="13" customHeight="1" x14ac:dyDescent="0.15">
      <c r="A28" s="4">
        <v>2006</v>
      </c>
      <c r="B28" s="40">
        <v>21943.84748167</v>
      </c>
      <c r="C28" s="210">
        <v>5614.652</v>
      </c>
      <c r="D28" s="40">
        <v>25056.141</v>
      </c>
      <c r="F28" s="4">
        <v>2006</v>
      </c>
      <c r="G28" s="41">
        <f t="shared" si="0"/>
        <v>0.25586451987009101</v>
      </c>
      <c r="H28" s="41">
        <f t="shared" si="1"/>
        <v>1.141829891997278</v>
      </c>
    </row>
    <row r="29" spans="1:15" ht="13" customHeight="1" x14ac:dyDescent="0.15">
      <c r="A29" s="4">
        <v>2007</v>
      </c>
      <c r="B29" s="40">
        <v>27009.23</v>
      </c>
      <c r="C29" s="210">
        <v>7888.9369999999999</v>
      </c>
      <c r="D29" s="40">
        <v>30450.148000000001</v>
      </c>
      <c r="F29" s="4">
        <v>2007</v>
      </c>
      <c r="G29" s="41">
        <f t="shared" si="0"/>
        <v>0.29208300273647192</v>
      </c>
      <c r="H29" s="41">
        <f t="shared" si="1"/>
        <v>1.1273978562143387</v>
      </c>
    </row>
    <row r="30" spans="1:15" ht="13" customHeight="1" x14ac:dyDescent="0.15">
      <c r="A30" s="4">
        <v>2008</v>
      </c>
      <c r="B30" s="40">
        <v>31924.46</v>
      </c>
      <c r="C30" s="210">
        <v>8638.3320000000003</v>
      </c>
      <c r="D30" s="40">
        <v>35624.474000000002</v>
      </c>
      <c r="F30" s="4">
        <v>2008</v>
      </c>
      <c r="G30" s="41">
        <f t="shared" si="0"/>
        <v>0.27058662856004456</v>
      </c>
      <c r="H30" s="41">
        <f t="shared" si="1"/>
        <v>1.1158990316515927</v>
      </c>
    </row>
    <row r="31" spans="1:15" ht="13" customHeight="1" x14ac:dyDescent="0.15">
      <c r="A31" s="4">
        <v>2009</v>
      </c>
      <c r="B31" s="40">
        <v>34851.769999999997</v>
      </c>
      <c r="C31" s="210">
        <v>12017.235000000001</v>
      </c>
      <c r="D31" s="40">
        <v>48765.305999999997</v>
      </c>
      <c r="F31" s="4">
        <v>2009</v>
      </c>
      <c r="G31" s="41">
        <f t="shared" si="0"/>
        <v>0.34480989057370692</v>
      </c>
      <c r="H31" s="41">
        <f t="shared" si="1"/>
        <v>1.3992203552359035</v>
      </c>
    </row>
    <row r="32" spans="1:15" ht="13" customHeight="1" x14ac:dyDescent="0.15">
      <c r="A32" s="4">
        <v>2010</v>
      </c>
      <c r="B32" s="40">
        <v>41211.93</v>
      </c>
      <c r="C32" s="210">
        <v>13858.254000000001</v>
      </c>
      <c r="D32" s="40">
        <v>59593.038</v>
      </c>
      <c r="F32" s="4">
        <v>2010</v>
      </c>
      <c r="G32" s="41">
        <f t="shared" si="0"/>
        <v>0.33626801753764018</v>
      </c>
      <c r="H32" s="41">
        <f t="shared" si="1"/>
        <v>1.4460142487866985</v>
      </c>
      <c r="N32" s="4"/>
      <c r="O32" s="3"/>
    </row>
    <row r="33" spans="1:15" ht="13" customHeight="1" x14ac:dyDescent="0.15">
      <c r="A33" s="4">
        <v>2011</v>
      </c>
      <c r="B33" s="40">
        <v>48794.02</v>
      </c>
      <c r="C33" s="210">
        <v>16349.148999999999</v>
      </c>
      <c r="D33" s="40">
        <v>70486.024999999994</v>
      </c>
      <c r="F33" s="4">
        <v>2011</v>
      </c>
      <c r="G33" s="41">
        <f t="shared" si="0"/>
        <v>0.33506460422814111</v>
      </c>
      <c r="H33" s="41">
        <f t="shared" si="1"/>
        <v>1.4445627763402153</v>
      </c>
      <c r="I33" s="41"/>
      <c r="N33" s="4"/>
      <c r="O33" s="3"/>
    </row>
    <row r="34" spans="1:15" ht="13" customHeight="1" x14ac:dyDescent="0.15">
      <c r="A34" s="4">
        <v>2012</v>
      </c>
      <c r="B34" s="40">
        <v>53858</v>
      </c>
      <c r="C34" s="210">
        <v>18539.233</v>
      </c>
      <c r="D34" s="40">
        <v>84583.482000000004</v>
      </c>
      <c r="F34" s="4">
        <v>2012</v>
      </c>
      <c r="G34" s="41">
        <f t="shared" si="0"/>
        <v>0.34422431207991383</v>
      </c>
      <c r="H34" s="41">
        <f t="shared" si="1"/>
        <v>1.5704905863567158</v>
      </c>
      <c r="I34" s="41"/>
      <c r="N34" s="4"/>
      <c r="O34" s="3"/>
    </row>
    <row r="35" spans="1:15" ht="13" customHeight="1" x14ac:dyDescent="0.15">
      <c r="A35" s="4">
        <v>2013</v>
      </c>
      <c r="B35" s="40">
        <v>59296.32</v>
      </c>
      <c r="C35" s="210">
        <v>22085.788</v>
      </c>
      <c r="D35" s="40">
        <v>101064.02499999999</v>
      </c>
      <c r="F35" s="4">
        <v>2013</v>
      </c>
      <c r="G35" s="41">
        <f t="shared" si="0"/>
        <v>0.3724647330559468</v>
      </c>
      <c r="H35" s="41">
        <f t="shared" si="1"/>
        <v>1.7043894966837738</v>
      </c>
      <c r="I35" s="41"/>
      <c r="N35" s="4"/>
      <c r="O35" s="3"/>
    </row>
    <row r="36" spans="1:15" ht="13" customHeight="1" x14ac:dyDescent="0.15">
      <c r="A36" s="4">
        <v>2014</v>
      </c>
      <c r="B36" s="40">
        <v>64128.06</v>
      </c>
      <c r="C36" s="210">
        <v>25835.313999999998</v>
      </c>
      <c r="D36" s="46">
        <v>116601.781</v>
      </c>
      <c r="F36" s="2">
        <v>2014</v>
      </c>
      <c r="G36" s="41">
        <f t="shared" si="0"/>
        <v>0.40287066223428558</v>
      </c>
      <c r="H36" s="41">
        <f t="shared" si="1"/>
        <v>1.8182645943133162</v>
      </c>
      <c r="I36" s="41"/>
      <c r="N36" s="4"/>
      <c r="O36" s="3"/>
    </row>
    <row r="37" spans="1:15" ht="13" customHeight="1" x14ac:dyDescent="0.15">
      <c r="A37" s="4">
        <v>2015</v>
      </c>
      <c r="B37" s="40">
        <v>68599.289999999994</v>
      </c>
      <c r="C37" s="210">
        <v>28709.974999999999</v>
      </c>
      <c r="D37" s="46">
        <v>135758.81400000001</v>
      </c>
      <c r="F37" s="4">
        <v>2015</v>
      </c>
      <c r="G37" s="41">
        <f t="shared" si="0"/>
        <v>0.41851708669287979</v>
      </c>
      <c r="H37" s="41">
        <f t="shared" ref="H37:H42" si="2">D37/B37</f>
        <v>1.9790119402110433</v>
      </c>
      <c r="O37" s="44"/>
    </row>
    <row r="38" spans="1:15" ht="13" customHeight="1" x14ac:dyDescent="0.15">
      <c r="A38" s="4">
        <v>2016</v>
      </c>
      <c r="B38" s="151">
        <v>74006.080000000002</v>
      </c>
      <c r="C38" s="211">
        <v>32939.739000000001</v>
      </c>
      <c r="D38" s="44">
        <v>151779.954</v>
      </c>
      <c r="F38" s="2">
        <v>2016</v>
      </c>
      <c r="G38" s="152">
        <f>C38/B38</f>
        <v>0.44509503813740708</v>
      </c>
      <c r="H38" s="152">
        <f t="shared" si="2"/>
        <v>2.0509119520990708</v>
      </c>
      <c r="N38" s="43"/>
      <c r="O38" s="44"/>
    </row>
    <row r="39" spans="1:15" ht="13" customHeight="1" x14ac:dyDescent="0.15">
      <c r="A39" s="4">
        <v>2017</v>
      </c>
      <c r="B39" s="151">
        <v>82075.429999999993</v>
      </c>
      <c r="C39" s="212">
        <v>38143.305999999997</v>
      </c>
      <c r="D39" s="44">
        <v>169866.98300000001</v>
      </c>
      <c r="F39" s="4">
        <v>2017</v>
      </c>
      <c r="G39" s="41">
        <f t="shared" si="0"/>
        <v>0.464734768980193</v>
      </c>
      <c r="H39" s="41">
        <f t="shared" si="2"/>
        <v>2.0696447523942307</v>
      </c>
      <c r="N39" s="4"/>
      <c r="O39" s="44"/>
    </row>
    <row r="40" spans="1:15" ht="13" customHeight="1" x14ac:dyDescent="0.15">
      <c r="A40" s="4">
        <v>2018</v>
      </c>
      <c r="B40" s="151">
        <v>91928</v>
      </c>
      <c r="C40" s="212">
        <v>46552.339199999995</v>
      </c>
      <c r="D40" s="44">
        <v>184097.63299999997</v>
      </c>
      <c r="F40" s="2">
        <v>2018</v>
      </c>
      <c r="G40" s="41">
        <f>C40/B40</f>
        <v>0.50639999999999996</v>
      </c>
      <c r="H40" s="41">
        <f t="shared" si="2"/>
        <v>2.0026285027412754</v>
      </c>
      <c r="N40" s="2"/>
      <c r="O40" s="44"/>
    </row>
    <row r="41" spans="1:15" ht="13" customHeight="1" x14ac:dyDescent="0.15">
      <c r="A41" s="4">
        <v>2019</v>
      </c>
      <c r="B41" s="151">
        <v>98651.520000000004</v>
      </c>
      <c r="C41" s="212">
        <v>55059.673289999999</v>
      </c>
      <c r="D41" s="44">
        <v>202452.13200000001</v>
      </c>
      <c r="F41" s="4">
        <v>2019</v>
      </c>
      <c r="G41" s="41">
        <f>C41/B41</f>
        <v>0.55812290869922732</v>
      </c>
      <c r="H41" s="41">
        <f t="shared" si="2"/>
        <v>2.0521947558435998</v>
      </c>
      <c r="N41" s="2"/>
      <c r="O41" s="44"/>
    </row>
    <row r="42" spans="1:15" ht="13" customHeight="1" x14ac:dyDescent="0.15">
      <c r="A42" s="4">
        <v>2020</v>
      </c>
      <c r="B42" s="151">
        <v>101598.62</v>
      </c>
      <c r="C42" s="212">
        <v>67894.293801199994</v>
      </c>
      <c r="D42" s="44">
        <v>224903.875</v>
      </c>
      <c r="F42" s="2">
        <v>2020</v>
      </c>
      <c r="G42" s="41">
        <f>C42/B42</f>
        <v>0.66825999999999997</v>
      </c>
      <c r="H42" s="41">
        <f t="shared" si="2"/>
        <v>2.2136508842344513</v>
      </c>
      <c r="N42" s="2"/>
      <c r="O42" s="44"/>
    </row>
    <row r="43" spans="1:15" ht="13" customHeight="1" x14ac:dyDescent="0.15">
      <c r="A43" s="42"/>
      <c r="B43" s="42"/>
      <c r="C43" s="3"/>
      <c r="D43" s="44"/>
      <c r="F43" s="42"/>
      <c r="N43" s="2"/>
      <c r="O43" s="44"/>
    </row>
    <row r="44" spans="1:15" ht="13" customHeight="1" x14ac:dyDescent="0.15">
      <c r="A44" s="42"/>
      <c r="B44" s="42"/>
      <c r="D44" s="44"/>
      <c r="F44" s="42"/>
      <c r="N44" s="2"/>
      <c r="O44" s="44"/>
    </row>
    <row r="45" spans="1:15" ht="13" customHeight="1" x14ac:dyDescent="0.15">
      <c r="A45" s="42"/>
      <c r="B45" s="42"/>
      <c r="F45" s="42"/>
      <c r="N45" s="2"/>
      <c r="O45" s="44"/>
    </row>
    <row r="46" spans="1:15" ht="13" customHeight="1" x14ac:dyDescent="0.15">
      <c r="A46" s="42"/>
      <c r="B46" s="42"/>
      <c r="C46" s="3"/>
      <c r="F46" s="42"/>
      <c r="N46" s="2"/>
    </row>
    <row r="47" spans="1:15" ht="13" customHeight="1" x14ac:dyDescent="0.15">
      <c r="A47" s="42"/>
      <c r="B47" s="42"/>
      <c r="C47" s="3"/>
      <c r="F47" s="42"/>
    </row>
    <row r="48" spans="1:15" ht="13" customHeight="1" x14ac:dyDescent="0.15">
      <c r="A48" s="42"/>
      <c r="B48" s="42"/>
      <c r="F48" s="42"/>
    </row>
    <row r="49" spans="1:6" ht="13" customHeight="1" x14ac:dyDescent="0.15">
      <c r="A49" s="42"/>
      <c r="B49" s="42"/>
      <c r="F49" s="42"/>
    </row>
    <row r="50" spans="1:6" ht="13" customHeight="1" x14ac:dyDescent="0.15">
      <c r="A50" s="42"/>
      <c r="B50" s="42"/>
      <c r="F50" s="42"/>
    </row>
    <row r="51" spans="1:6" ht="13" customHeight="1" x14ac:dyDescent="0.15">
      <c r="A51" s="42"/>
      <c r="B51" s="42"/>
      <c r="F51" s="42"/>
    </row>
    <row r="52" spans="1:6" ht="13" customHeight="1" x14ac:dyDescent="0.15">
      <c r="A52" s="42"/>
      <c r="B52" s="42"/>
      <c r="F52" s="42"/>
    </row>
  </sheetData>
  <mergeCells count="1">
    <mergeCell ref="A1:B1"/>
  </mergeCells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9"/>
  <sheetViews>
    <sheetView workbookViewId="0"/>
  </sheetViews>
  <sheetFormatPr baseColWidth="10" defaultColWidth="7.5" defaultRowHeight="14" x14ac:dyDescent="0.15"/>
  <cols>
    <col min="1" max="2" width="7.5" style="86"/>
    <col min="3" max="3" width="8.83203125" style="86" bestFit="1" customWidth="1"/>
    <col min="4" max="4" width="7.5" style="86"/>
    <col min="5" max="5" width="8" style="86" bestFit="1" customWidth="1"/>
    <col min="6" max="16384" width="7.5" style="86"/>
  </cols>
  <sheetData>
    <row r="1" spans="1:19" x14ac:dyDescent="0.15">
      <c r="A1" s="86" t="s">
        <v>47</v>
      </c>
    </row>
    <row r="2" spans="1:19" ht="16" x14ac:dyDescent="0.2">
      <c r="A2" s="87" t="s">
        <v>87</v>
      </c>
    </row>
    <row r="3" spans="1:19" ht="16" x14ac:dyDescent="0.2">
      <c r="A3" s="87" t="s">
        <v>48</v>
      </c>
    </row>
    <row r="4" spans="1:19" ht="16" x14ac:dyDescent="0.2">
      <c r="A4" s="87" t="s">
        <v>49</v>
      </c>
    </row>
    <row r="5" spans="1:19" x14ac:dyDescent="0.15">
      <c r="A5" s="86" t="s">
        <v>50</v>
      </c>
      <c r="C5" s="86" t="s">
        <v>51</v>
      </c>
      <c r="I5" s="86" t="s">
        <v>9</v>
      </c>
    </row>
    <row r="6" spans="1:19" ht="16" x14ac:dyDescent="0.2">
      <c r="A6" s="86" t="s">
        <v>52</v>
      </c>
      <c r="C6" s="86" t="s">
        <v>53</v>
      </c>
      <c r="I6" s="87" t="s">
        <v>88</v>
      </c>
    </row>
    <row r="7" spans="1:19" x14ac:dyDescent="0.15">
      <c r="A7" s="86" t="s">
        <v>54</v>
      </c>
      <c r="C7" s="86" t="s">
        <v>55</v>
      </c>
      <c r="I7" s="86" t="s">
        <v>56</v>
      </c>
    </row>
    <row r="8" spans="1:19" x14ac:dyDescent="0.15">
      <c r="A8" s="88" t="s">
        <v>57</v>
      </c>
      <c r="C8" s="86" t="s">
        <v>58</v>
      </c>
      <c r="I8" s="86" t="s">
        <v>59</v>
      </c>
    </row>
    <row r="9" spans="1:19" x14ac:dyDescent="0.15">
      <c r="A9" s="86" t="s">
        <v>60</v>
      </c>
      <c r="C9" s="86" t="s">
        <v>0</v>
      </c>
      <c r="I9" s="86" t="s">
        <v>89</v>
      </c>
    </row>
    <row r="10" spans="1:19" x14ac:dyDescent="0.15">
      <c r="A10" s="86" t="s">
        <v>61</v>
      </c>
      <c r="C10" s="86" t="s">
        <v>62</v>
      </c>
      <c r="I10" s="86" t="s">
        <v>90</v>
      </c>
    </row>
    <row r="11" spans="1:19" x14ac:dyDescent="0.15">
      <c r="A11" s="86" t="s">
        <v>63</v>
      </c>
      <c r="C11" s="86" t="s">
        <v>64</v>
      </c>
      <c r="I11" s="86" t="s">
        <v>91</v>
      </c>
    </row>
    <row r="12" spans="1:19" ht="16" x14ac:dyDescent="0.2">
      <c r="A12" s="86" t="s">
        <v>65</v>
      </c>
      <c r="C12" s="86" t="s">
        <v>64</v>
      </c>
      <c r="I12" s="87" t="s">
        <v>92</v>
      </c>
    </row>
    <row r="13" spans="1:19" x14ac:dyDescent="0.15">
      <c r="A13" s="88" t="s">
        <v>66</v>
      </c>
      <c r="C13" s="86" t="s">
        <v>67</v>
      </c>
      <c r="I13" s="89" t="s">
        <v>93</v>
      </c>
    </row>
    <row r="14" spans="1:19" ht="16" x14ac:dyDescent="0.2">
      <c r="A14" s="86" t="s">
        <v>68</v>
      </c>
      <c r="C14" s="86" t="s">
        <v>69</v>
      </c>
      <c r="I14" s="87" t="s">
        <v>94</v>
      </c>
    </row>
    <row r="15" spans="1:19" x14ac:dyDescent="0.15">
      <c r="A15" s="86" t="s">
        <v>70</v>
      </c>
      <c r="C15" s="86" t="s">
        <v>71</v>
      </c>
      <c r="I15" s="90" t="s">
        <v>95</v>
      </c>
    </row>
    <row r="16" spans="1:19" x14ac:dyDescent="0.15">
      <c r="A16" s="88"/>
      <c r="C16" s="86" t="s">
        <v>72</v>
      </c>
      <c r="G16" s="86" t="s">
        <v>72</v>
      </c>
      <c r="I16" s="89"/>
      <c r="K16" s="86" t="s">
        <v>72</v>
      </c>
      <c r="O16" s="86" t="s">
        <v>73</v>
      </c>
      <c r="S16" s="86" t="s">
        <v>74</v>
      </c>
    </row>
    <row r="17" spans="1:19" x14ac:dyDescent="0.15">
      <c r="C17" s="88" t="s">
        <v>75</v>
      </c>
      <c r="G17" s="88" t="s">
        <v>76</v>
      </c>
      <c r="K17" s="86" t="s">
        <v>77</v>
      </c>
      <c r="O17" s="86" t="s">
        <v>78</v>
      </c>
      <c r="S17" s="86" t="s">
        <v>79</v>
      </c>
    </row>
    <row r="18" spans="1:19" x14ac:dyDescent="0.15">
      <c r="C18" s="88" t="s">
        <v>80</v>
      </c>
      <c r="G18" s="88" t="s">
        <v>80</v>
      </c>
      <c r="K18" s="86" t="s">
        <v>81</v>
      </c>
      <c r="O18" s="86" t="s">
        <v>81</v>
      </c>
      <c r="S18" s="86" t="s">
        <v>81</v>
      </c>
    </row>
    <row r="19" spans="1:19" x14ac:dyDescent="0.15">
      <c r="C19" s="86" t="s">
        <v>82</v>
      </c>
      <c r="G19" s="88" t="s">
        <v>82</v>
      </c>
      <c r="K19" s="86" t="s">
        <v>83</v>
      </c>
      <c r="O19" s="86" t="s">
        <v>83</v>
      </c>
      <c r="S19" s="86" t="s">
        <v>83</v>
      </c>
    </row>
    <row r="20" spans="1:19" x14ac:dyDescent="0.15">
      <c r="C20" s="86" t="s">
        <v>84</v>
      </c>
      <c r="G20" s="88" t="s">
        <v>85</v>
      </c>
      <c r="K20" s="86" t="s">
        <v>86</v>
      </c>
      <c r="O20" s="86" t="s">
        <v>86</v>
      </c>
      <c r="S20" s="86" t="s">
        <v>86</v>
      </c>
    </row>
    <row r="21" spans="1:19" x14ac:dyDescent="0.15">
      <c r="A21" s="91">
        <v>1865</v>
      </c>
      <c r="C21" s="92">
        <v>8.4831205139247778</v>
      </c>
    </row>
    <row r="22" spans="1:19" x14ac:dyDescent="0.15">
      <c r="A22" s="91">
        <v>1866</v>
      </c>
      <c r="C22" s="92">
        <v>9.3031121751025996</v>
      </c>
    </row>
    <row r="23" spans="1:19" x14ac:dyDescent="0.15">
      <c r="A23" s="91">
        <v>1867</v>
      </c>
      <c r="C23" s="92">
        <v>15.265647319868409</v>
      </c>
    </row>
    <row r="24" spans="1:19" x14ac:dyDescent="0.15">
      <c r="A24" s="91">
        <v>1868</v>
      </c>
      <c r="C24" s="92">
        <v>12.898937235151726</v>
      </c>
    </row>
    <row r="25" spans="1:19" x14ac:dyDescent="0.15">
      <c r="A25" s="91">
        <v>1869</v>
      </c>
      <c r="C25" s="92">
        <v>13.634791620213013</v>
      </c>
    </row>
    <row r="26" spans="1:19" x14ac:dyDescent="0.15">
      <c r="A26" s="91">
        <v>1870</v>
      </c>
      <c r="C26" s="92">
        <v>16.303837198890484</v>
      </c>
    </row>
    <row r="27" spans="1:19" x14ac:dyDescent="0.15">
      <c r="A27" s="91">
        <v>1871</v>
      </c>
      <c r="C27" s="92">
        <v>11.939864574585926</v>
      </c>
    </row>
    <row r="28" spans="1:19" x14ac:dyDescent="0.15">
      <c r="A28" s="91">
        <v>1872</v>
      </c>
      <c r="C28" s="92">
        <v>10.645754800416428</v>
      </c>
    </row>
    <row r="29" spans="1:19" x14ac:dyDescent="0.15">
      <c r="A29" s="91">
        <v>1873</v>
      </c>
      <c r="C29" s="92">
        <v>12.311099584462383</v>
      </c>
    </row>
    <row r="30" spans="1:19" x14ac:dyDescent="0.15">
      <c r="A30" s="91">
        <v>1874</v>
      </c>
      <c r="C30" s="92">
        <v>22.924123090172518</v>
      </c>
    </row>
    <row r="31" spans="1:19" x14ac:dyDescent="0.15">
      <c r="A31" s="91">
        <v>1875</v>
      </c>
      <c r="C31" s="92">
        <v>22.962328089195399</v>
      </c>
    </row>
    <row r="32" spans="1:19" x14ac:dyDescent="0.15">
      <c r="A32" s="91">
        <v>1876</v>
      </c>
      <c r="C32" s="92">
        <v>19.782294279595284</v>
      </c>
    </row>
    <row r="33" spans="1:3" x14ac:dyDescent="0.15">
      <c r="A33" s="91">
        <v>1877</v>
      </c>
      <c r="C33" s="92">
        <v>51.213093530025347</v>
      </c>
    </row>
    <row r="34" spans="1:3" x14ac:dyDescent="0.15">
      <c r="A34" s="91">
        <v>1878</v>
      </c>
      <c r="C34" s="92">
        <v>55.605860060086499</v>
      </c>
    </row>
    <row r="35" spans="1:3" x14ac:dyDescent="0.15">
      <c r="A35" s="91">
        <v>1879</v>
      </c>
      <c r="C35" s="92">
        <v>136.28872372957997</v>
      </c>
    </row>
    <row r="36" spans="1:3" x14ac:dyDescent="0.15">
      <c r="A36" s="91">
        <v>1880</v>
      </c>
      <c r="C36" s="92">
        <v>130.20431048224251</v>
      </c>
    </row>
    <row r="37" spans="1:3" x14ac:dyDescent="0.15">
      <c r="A37" s="91">
        <v>1881</v>
      </c>
      <c r="C37" s="92">
        <v>141.14327600834341</v>
      </c>
    </row>
    <row r="38" spans="1:3" x14ac:dyDescent="0.15">
      <c r="A38" s="91">
        <v>1882</v>
      </c>
      <c r="C38" s="92">
        <v>149.71873264236558</v>
      </c>
    </row>
    <row r="39" spans="1:3" x14ac:dyDescent="0.15">
      <c r="A39" s="91">
        <v>1883</v>
      </c>
      <c r="C39" s="92">
        <v>142.42874761508642</v>
      </c>
    </row>
    <row r="40" spans="1:3" x14ac:dyDescent="0.15">
      <c r="A40" s="91">
        <v>1884</v>
      </c>
      <c r="C40" s="92">
        <v>155.08245885221771</v>
      </c>
    </row>
    <row r="41" spans="1:3" x14ac:dyDescent="0.15">
      <c r="A41" s="91">
        <v>1885</v>
      </c>
      <c r="C41" s="92">
        <v>168.43532918115676</v>
      </c>
    </row>
    <row r="42" spans="1:3" x14ac:dyDescent="0.15">
      <c r="A42" s="91">
        <v>1886</v>
      </c>
      <c r="C42" s="92">
        <v>141.78053394975436</v>
      </c>
    </row>
    <row r="43" spans="1:3" x14ac:dyDescent="0.15">
      <c r="A43" s="91">
        <v>1887</v>
      </c>
      <c r="C43" s="92">
        <v>138.65612444415774</v>
      </c>
    </row>
    <row r="44" spans="1:3" x14ac:dyDescent="0.15">
      <c r="A44" s="91">
        <v>1888</v>
      </c>
      <c r="C44" s="92">
        <v>130.03780164107962</v>
      </c>
    </row>
    <row r="45" spans="1:3" x14ac:dyDescent="0.15">
      <c r="A45" s="91">
        <v>1889</v>
      </c>
      <c r="C45" s="92">
        <v>119.02323315091962</v>
      </c>
    </row>
    <row r="46" spans="1:3" x14ac:dyDescent="0.15">
      <c r="A46" s="91">
        <v>1890</v>
      </c>
      <c r="C46" s="92">
        <v>123.37930540206266</v>
      </c>
    </row>
    <row r="47" spans="1:3" x14ac:dyDescent="0.15">
      <c r="A47" s="91">
        <v>1891</v>
      </c>
      <c r="C47" s="92">
        <v>119.672568847324</v>
      </c>
    </row>
    <row r="48" spans="1:3" x14ac:dyDescent="0.15">
      <c r="A48" s="91">
        <v>1892</v>
      </c>
      <c r="C48" s="92">
        <v>131.71932207314046</v>
      </c>
    </row>
    <row r="49" spans="1:3" x14ac:dyDescent="0.15">
      <c r="A49" s="91">
        <v>1893</v>
      </c>
      <c r="C49" s="92">
        <v>135.26284142410537</v>
      </c>
    </row>
    <row r="50" spans="1:3" x14ac:dyDescent="0.15">
      <c r="A50" s="91">
        <v>1894</v>
      </c>
      <c r="C50" s="92">
        <v>159.85181072211347</v>
      </c>
    </row>
    <row r="51" spans="1:3" x14ac:dyDescent="0.15">
      <c r="A51" s="91">
        <v>1895</v>
      </c>
      <c r="C51" s="92">
        <v>242.91471119145885</v>
      </c>
    </row>
    <row r="52" spans="1:3" x14ac:dyDescent="0.15">
      <c r="A52" s="91">
        <v>1896</v>
      </c>
      <c r="C52" s="92">
        <v>351.63233095429678</v>
      </c>
    </row>
    <row r="53" spans="1:3" x14ac:dyDescent="0.15">
      <c r="A53" s="91">
        <v>1897</v>
      </c>
      <c r="C53" s="92">
        <v>321.98721722743971</v>
      </c>
    </row>
    <row r="54" spans="1:3" x14ac:dyDescent="0.15">
      <c r="A54" s="91">
        <v>1898</v>
      </c>
      <c r="C54" s="92">
        <v>571.76895630265085</v>
      </c>
    </row>
    <row r="55" spans="1:3" x14ac:dyDescent="0.15">
      <c r="A55" s="91">
        <v>1899</v>
      </c>
      <c r="C55" s="92">
        <v>465.54518124881076</v>
      </c>
    </row>
    <row r="56" spans="1:3" x14ac:dyDescent="0.15">
      <c r="A56" s="91">
        <v>1900</v>
      </c>
      <c r="C56" s="92">
        <v>584.69907197773603</v>
      </c>
    </row>
    <row r="57" spans="1:3" x14ac:dyDescent="0.15">
      <c r="A57" s="91">
        <v>1901</v>
      </c>
      <c r="C57" s="92">
        <v>780.58455154552769</v>
      </c>
    </row>
    <row r="58" spans="1:3" x14ac:dyDescent="0.15">
      <c r="A58" s="91">
        <v>1902</v>
      </c>
      <c r="C58" s="92">
        <v>714.66508679006483</v>
      </c>
    </row>
    <row r="59" spans="1:3" x14ac:dyDescent="0.15">
      <c r="A59" s="91">
        <v>1903</v>
      </c>
      <c r="C59" s="92">
        <v>817.78633299926048</v>
      </c>
    </row>
    <row r="60" spans="1:3" x14ac:dyDescent="0.15">
      <c r="A60" s="91">
        <v>1904</v>
      </c>
      <c r="C60" s="92">
        <v>663.70647084491895</v>
      </c>
    </row>
    <row r="61" spans="1:3" x14ac:dyDescent="0.15">
      <c r="A61" s="91">
        <v>1905</v>
      </c>
      <c r="C61" s="92">
        <v>655.14611583163264</v>
      </c>
    </row>
    <row r="62" spans="1:3" x14ac:dyDescent="0.15">
      <c r="A62" s="91">
        <v>1906</v>
      </c>
      <c r="C62" s="92">
        <v>590.49539076048575</v>
      </c>
    </row>
    <row r="63" spans="1:3" x14ac:dyDescent="0.15">
      <c r="A63" s="91">
        <v>1907</v>
      </c>
      <c r="C63" s="92">
        <v>499.69706981901231</v>
      </c>
    </row>
    <row r="64" spans="1:3" x14ac:dyDescent="0.15">
      <c r="A64" s="91">
        <v>1908</v>
      </c>
      <c r="C64" s="92">
        <v>537.91639866815115</v>
      </c>
    </row>
    <row r="65" spans="1:3" x14ac:dyDescent="0.15">
      <c r="A65" s="91">
        <v>1909</v>
      </c>
      <c r="C65" s="92">
        <v>444.78283153496972</v>
      </c>
    </row>
    <row r="66" spans="1:3" x14ac:dyDescent="0.15">
      <c r="A66" s="91">
        <v>1910</v>
      </c>
      <c r="C66" s="92">
        <v>406.5637239137007</v>
      </c>
    </row>
    <row r="67" spans="1:3" x14ac:dyDescent="0.15">
      <c r="A67" s="91">
        <v>1911</v>
      </c>
      <c r="C67" s="92">
        <v>434.15429969404852</v>
      </c>
    </row>
    <row r="68" spans="1:3" x14ac:dyDescent="0.15">
      <c r="A68" s="91">
        <v>1912</v>
      </c>
      <c r="C68" s="92">
        <v>478.10574312408306</v>
      </c>
    </row>
    <row r="69" spans="1:3" x14ac:dyDescent="0.15">
      <c r="A69" s="91">
        <v>1913</v>
      </c>
      <c r="C69" s="92">
        <v>393.08400827384344</v>
      </c>
    </row>
    <row r="70" spans="1:3" x14ac:dyDescent="0.15">
      <c r="A70" s="91">
        <v>1914</v>
      </c>
      <c r="C70" s="92">
        <v>452.86902987393978</v>
      </c>
    </row>
    <row r="71" spans="1:3" x14ac:dyDescent="0.15">
      <c r="A71" s="91">
        <v>1915</v>
      </c>
      <c r="C71" s="92">
        <v>469.92411062171931</v>
      </c>
    </row>
    <row r="72" spans="1:3" x14ac:dyDescent="0.15">
      <c r="A72" s="91">
        <v>1916</v>
      </c>
      <c r="C72" s="92">
        <v>263.60576691157632</v>
      </c>
    </row>
    <row r="73" spans="1:3" x14ac:dyDescent="0.15">
      <c r="A73" s="91">
        <v>1917</v>
      </c>
      <c r="C73" s="92">
        <v>194.60672436551914</v>
      </c>
    </row>
    <row r="74" spans="1:3" x14ac:dyDescent="0.15">
      <c r="A74" s="91">
        <v>1918</v>
      </c>
      <c r="C74" s="92">
        <v>181.26011928547618</v>
      </c>
    </row>
    <row r="75" spans="1:3" x14ac:dyDescent="0.15">
      <c r="A75" s="91">
        <v>1919</v>
      </c>
      <c r="C75" s="92">
        <v>134.48544074988973</v>
      </c>
    </row>
    <row r="76" spans="1:3" x14ac:dyDescent="0.15">
      <c r="A76" s="91">
        <v>1920</v>
      </c>
      <c r="C76" s="92">
        <v>237.44698070900637</v>
      </c>
    </row>
    <row r="77" spans="1:3" x14ac:dyDescent="0.15">
      <c r="A77" s="91">
        <v>1921</v>
      </c>
      <c r="C77" s="92">
        <v>294.52067231973342</v>
      </c>
    </row>
    <row r="78" spans="1:3" x14ac:dyDescent="0.15">
      <c r="A78" s="91">
        <v>1922</v>
      </c>
      <c r="C78" s="92">
        <v>282.41555688058844</v>
      </c>
    </row>
    <row r="79" spans="1:3" x14ac:dyDescent="0.15">
      <c r="A79" s="91">
        <v>1923</v>
      </c>
      <c r="C79" s="92">
        <v>254.35543591433748</v>
      </c>
    </row>
    <row r="80" spans="1:3" x14ac:dyDescent="0.15">
      <c r="A80" s="91">
        <v>1924</v>
      </c>
      <c r="C80" s="92">
        <v>212.6410127391822</v>
      </c>
    </row>
    <row r="81" spans="1:3" x14ac:dyDescent="0.15">
      <c r="A81" s="91">
        <v>1925</v>
      </c>
      <c r="C81" s="92">
        <v>206.08115442890656</v>
      </c>
    </row>
    <row r="82" spans="1:3" x14ac:dyDescent="0.15">
      <c r="A82" s="91">
        <v>1926</v>
      </c>
      <c r="C82" s="92">
        <v>262.14282551564315</v>
      </c>
    </row>
    <row r="83" spans="1:3" x14ac:dyDescent="0.15">
      <c r="A83" s="91">
        <v>1927</v>
      </c>
      <c r="C83" s="92">
        <v>223.5545402001772</v>
      </c>
    </row>
    <row r="84" spans="1:3" x14ac:dyDescent="0.15">
      <c r="A84" s="91">
        <v>1928</v>
      </c>
      <c r="C84" s="92">
        <v>223.75469106027728</v>
      </c>
    </row>
    <row r="85" spans="1:3" x14ac:dyDescent="0.15">
      <c r="A85" s="91">
        <v>1929</v>
      </c>
      <c r="C85" s="92">
        <v>244.66922123546564</v>
      </c>
    </row>
    <row r="86" spans="1:3" x14ac:dyDescent="0.15">
      <c r="A86" s="91">
        <v>1930</v>
      </c>
      <c r="C86" s="92">
        <v>358.72927307640236</v>
      </c>
    </row>
    <row r="87" spans="1:3" x14ac:dyDescent="0.15">
      <c r="A87" s="91">
        <v>1931</v>
      </c>
      <c r="C87" s="92">
        <v>432.46340726231529</v>
      </c>
    </row>
    <row r="88" spans="1:3" x14ac:dyDescent="0.15">
      <c r="A88" s="91">
        <v>1932</v>
      </c>
      <c r="C88" s="92">
        <v>498.35477644873674</v>
      </c>
    </row>
    <row r="89" spans="1:3" x14ac:dyDescent="0.15">
      <c r="A89" s="91">
        <v>1933</v>
      </c>
      <c r="C89" s="92">
        <v>782.52487446718123</v>
      </c>
    </row>
    <row r="90" spans="1:3" x14ac:dyDescent="0.15">
      <c r="A90" s="91">
        <v>1934</v>
      </c>
      <c r="C90" s="92">
        <v>1055.7299372083266</v>
      </c>
    </row>
    <row r="91" spans="1:3" x14ac:dyDescent="0.15">
      <c r="A91" s="91">
        <v>1935</v>
      </c>
      <c r="C91" s="92">
        <v>1511.7849461708151</v>
      </c>
    </row>
    <row r="92" spans="1:3" x14ac:dyDescent="0.15">
      <c r="A92" s="91">
        <v>1936</v>
      </c>
      <c r="C92" s="92">
        <v>1505.8983512412481</v>
      </c>
    </row>
    <row r="93" spans="1:3" x14ac:dyDescent="0.15">
      <c r="A93" s="91">
        <v>1937</v>
      </c>
      <c r="C93" s="92">
        <v>1175.3309351252242</v>
      </c>
    </row>
    <row r="94" spans="1:3" x14ac:dyDescent="0.15">
      <c r="A94" s="91">
        <v>1938</v>
      </c>
    </row>
    <row r="95" spans="1:3" x14ac:dyDescent="0.15">
      <c r="A95" s="91">
        <v>1939</v>
      </c>
    </row>
    <row r="96" spans="1:3" x14ac:dyDescent="0.15">
      <c r="A96" s="91">
        <v>1940</v>
      </c>
    </row>
    <row r="97" spans="1:1" x14ac:dyDescent="0.15">
      <c r="A97" s="91">
        <v>1941</v>
      </c>
    </row>
    <row r="98" spans="1:1" x14ac:dyDescent="0.15">
      <c r="A98" s="91">
        <v>1942</v>
      </c>
    </row>
    <row r="99" spans="1:1" x14ac:dyDescent="0.15">
      <c r="A99" s="91">
        <v>1943</v>
      </c>
    </row>
    <row r="100" spans="1:1" x14ac:dyDescent="0.15">
      <c r="A100" s="91">
        <v>1944</v>
      </c>
    </row>
    <row r="101" spans="1:1" x14ac:dyDescent="0.15">
      <c r="A101" s="91">
        <v>1945</v>
      </c>
    </row>
    <row r="102" spans="1:1" x14ac:dyDescent="0.15">
      <c r="A102" s="91">
        <v>1946</v>
      </c>
    </row>
    <row r="103" spans="1:1" x14ac:dyDescent="0.15">
      <c r="A103" s="91">
        <v>1947</v>
      </c>
    </row>
    <row r="104" spans="1:1" x14ac:dyDescent="0.15">
      <c r="A104" s="91">
        <v>1948</v>
      </c>
    </row>
    <row r="105" spans="1:1" x14ac:dyDescent="0.15">
      <c r="A105" s="91">
        <v>1949</v>
      </c>
    </row>
    <row r="106" spans="1:1" x14ac:dyDescent="0.15">
      <c r="A106" s="91">
        <v>1950</v>
      </c>
    </row>
    <row r="107" spans="1:1" x14ac:dyDescent="0.15">
      <c r="A107" s="91">
        <v>1951</v>
      </c>
    </row>
    <row r="108" spans="1:1" x14ac:dyDescent="0.15">
      <c r="A108" s="91">
        <v>1952</v>
      </c>
    </row>
    <row r="109" spans="1:1" x14ac:dyDescent="0.15">
      <c r="A109" s="91">
        <v>1953</v>
      </c>
    </row>
    <row r="110" spans="1:1" x14ac:dyDescent="0.15">
      <c r="A110" s="91">
        <v>1954</v>
      </c>
    </row>
    <row r="111" spans="1:1" x14ac:dyDescent="0.15">
      <c r="A111" s="91">
        <v>1955</v>
      </c>
    </row>
    <row r="112" spans="1:1" x14ac:dyDescent="0.15">
      <c r="A112" s="91">
        <v>1956</v>
      </c>
    </row>
    <row r="113" spans="1:1" x14ac:dyDescent="0.15">
      <c r="A113" s="91">
        <v>1957</v>
      </c>
    </row>
    <row r="114" spans="1:1" x14ac:dyDescent="0.15">
      <c r="A114" s="91">
        <v>1958</v>
      </c>
    </row>
    <row r="115" spans="1:1" x14ac:dyDescent="0.15">
      <c r="A115" s="91">
        <v>1959</v>
      </c>
    </row>
    <row r="116" spans="1:1" x14ac:dyDescent="0.15">
      <c r="A116" s="91">
        <v>1960</v>
      </c>
    </row>
    <row r="117" spans="1:1" x14ac:dyDescent="0.15">
      <c r="A117" s="91">
        <v>1961</v>
      </c>
    </row>
    <row r="118" spans="1:1" x14ac:dyDescent="0.15">
      <c r="A118" s="91">
        <v>1962</v>
      </c>
    </row>
    <row r="119" spans="1:1" x14ac:dyDescent="0.15">
      <c r="A119" s="91">
        <v>1963</v>
      </c>
    </row>
    <row r="120" spans="1:1" x14ac:dyDescent="0.15">
      <c r="A120" s="91">
        <v>1964</v>
      </c>
    </row>
    <row r="121" spans="1:1" x14ac:dyDescent="0.15">
      <c r="A121" s="91">
        <v>1965</v>
      </c>
    </row>
    <row r="122" spans="1:1" x14ac:dyDescent="0.15">
      <c r="A122" s="91">
        <v>1966</v>
      </c>
    </row>
    <row r="123" spans="1:1" x14ac:dyDescent="0.15">
      <c r="A123" s="91">
        <v>1967</v>
      </c>
    </row>
    <row r="124" spans="1:1" x14ac:dyDescent="0.15">
      <c r="A124" s="91">
        <v>1968</v>
      </c>
    </row>
    <row r="125" spans="1:1" x14ac:dyDescent="0.15">
      <c r="A125" s="91">
        <v>1969</v>
      </c>
    </row>
    <row r="126" spans="1:1" x14ac:dyDescent="0.15">
      <c r="A126" s="91">
        <v>1970</v>
      </c>
    </row>
    <row r="127" spans="1:1" x14ac:dyDescent="0.15">
      <c r="A127" s="91">
        <v>1971</v>
      </c>
    </row>
    <row r="128" spans="1:1" x14ac:dyDescent="0.15">
      <c r="A128" s="91">
        <v>1972</v>
      </c>
    </row>
    <row r="129" spans="1:19" x14ac:dyDescent="0.15">
      <c r="A129" s="91">
        <v>1973</v>
      </c>
    </row>
    <row r="130" spans="1:19" x14ac:dyDescent="0.15">
      <c r="A130" s="91">
        <v>1974</v>
      </c>
    </row>
    <row r="131" spans="1:19" x14ac:dyDescent="0.15">
      <c r="A131" s="91">
        <v>1975</v>
      </c>
    </row>
    <row r="132" spans="1:19" x14ac:dyDescent="0.15">
      <c r="A132" s="91">
        <v>1976</v>
      </c>
    </row>
    <row r="133" spans="1:19" x14ac:dyDescent="0.15">
      <c r="A133" s="91">
        <v>1977</v>
      </c>
    </row>
    <row r="134" spans="1:19" x14ac:dyDescent="0.15">
      <c r="A134" s="91">
        <v>1978</v>
      </c>
    </row>
    <row r="135" spans="1:19" x14ac:dyDescent="0.15">
      <c r="A135" s="91">
        <v>1979</v>
      </c>
      <c r="O135" s="92">
        <v>101.24735812280159</v>
      </c>
    </row>
    <row r="136" spans="1:19" x14ac:dyDescent="0.15">
      <c r="A136" s="91">
        <v>1980</v>
      </c>
      <c r="O136" s="92">
        <v>120.41185195337864</v>
      </c>
    </row>
    <row r="137" spans="1:19" x14ac:dyDescent="0.15">
      <c r="A137" s="91">
        <v>1981</v>
      </c>
      <c r="K137" s="92">
        <v>2.9886016255847476</v>
      </c>
      <c r="O137" s="92">
        <v>154.93815339105234</v>
      </c>
    </row>
    <row r="138" spans="1:19" x14ac:dyDescent="0.15">
      <c r="A138" s="91">
        <v>1982</v>
      </c>
      <c r="G138" s="92">
        <v>4.9443381991447906</v>
      </c>
      <c r="K138" s="92">
        <v>4.1059782043003192</v>
      </c>
      <c r="O138" s="92">
        <v>178.25900392499696</v>
      </c>
    </row>
    <row r="139" spans="1:19" x14ac:dyDescent="0.15">
      <c r="A139" s="91">
        <v>1983</v>
      </c>
      <c r="G139" s="92">
        <v>5.347985602177233</v>
      </c>
      <c r="K139" s="92">
        <v>4.1850240757304205</v>
      </c>
      <c r="O139" s="92">
        <v>223.6860710734712</v>
      </c>
    </row>
    <row r="140" spans="1:19" x14ac:dyDescent="0.15">
      <c r="A140" s="91">
        <v>1984</v>
      </c>
      <c r="G140" s="92">
        <v>3.9800478276990772</v>
      </c>
      <c r="K140" s="92">
        <v>4.6654437766136301</v>
      </c>
      <c r="O140" s="92">
        <v>215.38886602320261</v>
      </c>
    </row>
    <row r="141" spans="1:19" x14ac:dyDescent="0.15">
      <c r="A141" s="91">
        <v>1985</v>
      </c>
      <c r="G141" s="92">
        <v>3.4013004828078151</v>
      </c>
      <c r="K141" s="92">
        <v>5.4294481516647117</v>
      </c>
      <c r="O141" s="92">
        <v>253.50048473450599</v>
      </c>
      <c r="S141" s="92">
        <v>31.169692153206189</v>
      </c>
    </row>
    <row r="142" spans="1:19" x14ac:dyDescent="0.15">
      <c r="A142" s="91">
        <v>1986</v>
      </c>
      <c r="G142" s="92">
        <v>3.4149938494840755</v>
      </c>
      <c r="K142" s="92">
        <v>7.9646127424599129</v>
      </c>
      <c r="O142" s="92">
        <v>326.48301362025916</v>
      </c>
      <c r="S142" s="92">
        <v>46.464570617923137</v>
      </c>
    </row>
    <row r="143" spans="1:19" x14ac:dyDescent="0.15">
      <c r="A143" s="91">
        <v>1987</v>
      </c>
      <c r="G143" s="92">
        <v>4.1958978949470964</v>
      </c>
      <c r="K143" s="92">
        <v>13.081092291019303</v>
      </c>
      <c r="O143" s="92">
        <v>461.28216898125129</v>
      </c>
      <c r="S143" s="92">
        <v>71.607970277722913</v>
      </c>
    </row>
    <row r="144" spans="1:19" x14ac:dyDescent="0.15">
      <c r="A144" s="91">
        <v>1988</v>
      </c>
      <c r="G144" s="92">
        <v>4.9994000447078184</v>
      </c>
      <c r="K144" s="92">
        <v>13.71823540674564</v>
      </c>
      <c r="O144" s="92">
        <v>456.38183740697059</v>
      </c>
      <c r="S144" s="92">
        <v>67.805448950816796</v>
      </c>
    </row>
    <row r="145" spans="1:19" x14ac:dyDescent="0.15">
      <c r="A145" s="91">
        <v>1989</v>
      </c>
      <c r="G145" s="92">
        <v>6.0548384513655042</v>
      </c>
      <c r="K145" s="92">
        <v>13.054070921850665</v>
      </c>
      <c r="O145" s="92">
        <v>454.59949533784294</v>
      </c>
      <c r="S145" s="92">
        <v>68.738350070113071</v>
      </c>
    </row>
    <row r="146" spans="1:19" x14ac:dyDescent="0.15">
      <c r="A146" s="91">
        <v>1990</v>
      </c>
      <c r="G146" s="92">
        <v>6.212191994871362</v>
      </c>
      <c r="K146" s="92">
        <v>15.447670974398145</v>
      </c>
      <c r="O146" s="92">
        <v>526.83434963218212</v>
      </c>
      <c r="S146" s="92">
        <v>98.54804555900769</v>
      </c>
    </row>
    <row r="147" spans="1:19" x14ac:dyDescent="0.15">
      <c r="A147" s="91">
        <v>1991</v>
      </c>
      <c r="G147" s="92">
        <v>6.530439588024965</v>
      </c>
      <c r="K147" s="92">
        <v>15.844807897557295</v>
      </c>
      <c r="O147" s="92">
        <v>522.39711067561018</v>
      </c>
      <c r="S147" s="92">
        <v>105.28497549724513</v>
      </c>
    </row>
    <row r="148" spans="1:19" x14ac:dyDescent="0.15">
      <c r="A148" s="91">
        <v>1992</v>
      </c>
      <c r="G148" s="92">
        <v>6.6168723574720474</v>
      </c>
      <c r="K148" s="92">
        <v>17.126094664962288</v>
      </c>
      <c r="O148" s="92">
        <v>448.82115021572093</v>
      </c>
      <c r="S148" s="92">
        <v>91.052077086166321</v>
      </c>
    </row>
    <row r="149" spans="1:19" x14ac:dyDescent="0.15">
      <c r="A149" s="91">
        <v>1993</v>
      </c>
      <c r="G149" s="92">
        <v>6.6977537043202426</v>
      </c>
      <c r="K149" s="92">
        <v>19.563842409634233</v>
      </c>
      <c r="O149" s="92">
        <v>402.55028521687439</v>
      </c>
      <c r="S149" s="92">
        <v>77.585409970164505</v>
      </c>
    </row>
    <row r="150" spans="1:19" x14ac:dyDescent="0.15">
      <c r="A150" s="91">
        <v>1994</v>
      </c>
      <c r="G150" s="92">
        <v>7.0178265382171281</v>
      </c>
      <c r="K150" s="92">
        <v>17.996963514469925</v>
      </c>
      <c r="O150" s="92">
        <v>430.23842432898704</v>
      </c>
      <c r="S150" s="92">
        <v>98.390844913423962</v>
      </c>
    </row>
    <row r="151" spans="1:19" x14ac:dyDescent="0.15">
      <c r="A151" s="91">
        <v>1995</v>
      </c>
      <c r="G151" s="92">
        <v>7.0796942815979786</v>
      </c>
      <c r="K151" s="92">
        <v>16.487646765269798</v>
      </c>
      <c r="O151" s="92">
        <v>432.83395716492817</v>
      </c>
      <c r="S151" s="92">
        <v>85.116587247816966</v>
      </c>
    </row>
    <row r="152" spans="1:19" x14ac:dyDescent="0.15">
      <c r="A152" s="91">
        <v>1996</v>
      </c>
      <c r="G152" s="92">
        <v>7.7515378407385374</v>
      </c>
      <c r="K152" s="92">
        <v>15.269050751330948</v>
      </c>
      <c r="O152" s="92">
        <v>370.49979698874495</v>
      </c>
      <c r="S152" s="92">
        <v>70.719970271493168</v>
      </c>
    </row>
    <row r="153" spans="1:19" x14ac:dyDescent="0.15">
      <c r="A153" s="91">
        <v>1997</v>
      </c>
      <c r="G153" s="92">
        <v>8.4494406812413949</v>
      </c>
      <c r="K153" s="92">
        <v>15.578739829214786</v>
      </c>
      <c r="O153" s="92">
        <v>340.63058771282118</v>
      </c>
      <c r="S153" s="92">
        <v>66.191024876607727</v>
      </c>
    </row>
    <row r="154" spans="1:19" x14ac:dyDescent="0.15">
      <c r="A154" s="91">
        <v>1998</v>
      </c>
      <c r="G154" s="92">
        <v>9.8230251103129582</v>
      </c>
      <c r="K154" s="92">
        <v>14.357785914890762</v>
      </c>
      <c r="O154" s="92">
        <v>268.29238960085235</v>
      </c>
      <c r="S154" s="92">
        <v>49.881241263236753</v>
      </c>
    </row>
    <row r="155" spans="1:19" x14ac:dyDescent="0.15">
      <c r="A155" s="91">
        <v>1999</v>
      </c>
      <c r="G155" s="92">
        <v>11.201757133430528</v>
      </c>
      <c r="K155" s="92">
        <v>14.22743934439168</v>
      </c>
      <c r="O155" s="92">
        <v>217.68876994965584</v>
      </c>
      <c r="S155" s="92">
        <v>40.712700949161949</v>
      </c>
    </row>
    <row r="156" spans="1:19" x14ac:dyDescent="0.15">
      <c r="A156" s="91">
        <v>2000</v>
      </c>
      <c r="G156" s="92">
        <v>12.278660445351971</v>
      </c>
      <c r="K156" s="92">
        <v>12.308597795361175</v>
      </c>
      <c r="O156" s="92">
        <v>185.43268819055908</v>
      </c>
      <c r="S156" s="92">
        <v>33.585608668025245</v>
      </c>
    </row>
    <row r="157" spans="1:19" x14ac:dyDescent="0.15">
      <c r="A157" s="91">
        <v>2001</v>
      </c>
      <c r="G157" s="92">
        <v>12.554479798533215</v>
      </c>
      <c r="K157" s="92">
        <v>14.154312085489304</v>
      </c>
      <c r="O157" s="92">
        <v>214.14709276411796</v>
      </c>
      <c r="S157" s="92">
        <v>30.598249284212251</v>
      </c>
    </row>
    <row r="158" spans="1:19" x14ac:dyDescent="0.15">
      <c r="A158" s="91">
        <v>2002</v>
      </c>
      <c r="G158" s="92">
        <v>13.338978440219442</v>
      </c>
      <c r="K158" s="92">
        <v>12.934620791172632</v>
      </c>
      <c r="O158" s="92">
        <v>235.04037203919987</v>
      </c>
      <c r="S158" s="92">
        <v>33.187598872658512</v>
      </c>
    </row>
    <row r="159" spans="1:19" x14ac:dyDescent="0.15">
      <c r="A159" s="91">
        <v>2003</v>
      </c>
      <c r="G159" s="92">
        <v>13.751962735158111</v>
      </c>
      <c r="K159" s="92">
        <v>12.762741536327269</v>
      </c>
      <c r="O159" s="92">
        <v>259.28711961829208</v>
      </c>
      <c r="S159" s="92">
        <v>32.293908569005723</v>
      </c>
    </row>
    <row r="160" spans="1:19" x14ac:dyDescent="0.15">
      <c r="A160" s="91">
        <v>2004</v>
      </c>
      <c r="G160" s="92">
        <v>13.884329192208146</v>
      </c>
      <c r="K160" s="92">
        <v>12.845637774879332</v>
      </c>
      <c r="O160" s="92">
        <v>255.71718971491578</v>
      </c>
      <c r="S160" s="92">
        <v>32.314107183380884</v>
      </c>
    </row>
    <row r="161" spans="1:19" x14ac:dyDescent="0.15">
      <c r="A161" s="91">
        <v>2005</v>
      </c>
      <c r="G161" s="92">
        <v>12.800675759791538</v>
      </c>
      <c r="K161" s="92">
        <v>12.632842139554352</v>
      </c>
      <c r="O161" s="92">
        <v>271.8771718299181</v>
      </c>
      <c r="S161" s="92">
        <v>30.594150892347368</v>
      </c>
    </row>
    <row r="162" spans="1:19" x14ac:dyDescent="0.15">
      <c r="A162" s="91">
        <v>2006</v>
      </c>
      <c r="G162" s="92">
        <v>12.366249504997644</v>
      </c>
      <c r="K162" s="92">
        <v>12.161330107109011</v>
      </c>
      <c r="O162" s="92">
        <v>343.39148423955299</v>
      </c>
      <c r="S162" s="92">
        <v>29.547967674378427</v>
      </c>
    </row>
    <row r="163" spans="1:19" x14ac:dyDescent="0.15">
      <c r="A163" s="91">
        <v>2007</v>
      </c>
      <c r="G163" s="92">
        <v>18.03915568618682</v>
      </c>
      <c r="K163" s="92">
        <v>10.963611469987583</v>
      </c>
      <c r="O163" s="92">
        <v>306.43990313623152</v>
      </c>
      <c r="S163" s="92">
        <v>30.218319292919187</v>
      </c>
    </row>
    <row r="164" spans="1:19" x14ac:dyDescent="0.15">
      <c r="A164" s="91">
        <v>2008</v>
      </c>
      <c r="G164" s="92">
        <v>17.042016123598305</v>
      </c>
      <c r="K164" s="92">
        <v>8.5726543658383036</v>
      </c>
      <c r="O164" s="92">
        <v>302.19880773963718</v>
      </c>
      <c r="S164" s="92">
        <v>22.774295104961606</v>
      </c>
    </row>
    <row r="165" spans="1:19" x14ac:dyDescent="0.15">
      <c r="A165" s="91">
        <v>2009</v>
      </c>
      <c r="G165" s="92">
        <v>22.853342817530528</v>
      </c>
    </row>
    <row r="166" spans="1:19" x14ac:dyDescent="0.15">
      <c r="A166" s="91">
        <v>2010</v>
      </c>
    </row>
    <row r="167" spans="1:19" x14ac:dyDescent="0.15">
      <c r="A167" s="93"/>
    </row>
    <row r="168" spans="1:19" x14ac:dyDescent="0.15">
      <c r="A168" s="93"/>
    </row>
    <row r="169" spans="1:19" x14ac:dyDescent="0.15">
      <c r="A169" s="9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6"/>
  <sheetViews>
    <sheetView workbookViewId="0"/>
  </sheetViews>
  <sheetFormatPr baseColWidth="10" defaultColWidth="8.83203125" defaultRowHeight="14" x14ac:dyDescent="0.15"/>
  <cols>
    <col min="1" max="3" width="8.83203125" style="128"/>
    <col min="4" max="4" width="18.6640625" style="128" customWidth="1"/>
    <col min="5" max="5" width="17.83203125" style="128" customWidth="1"/>
    <col min="6" max="6" width="16.33203125" style="128" customWidth="1"/>
    <col min="7" max="7" width="21.83203125" style="128" bestFit="1" customWidth="1"/>
    <col min="8" max="8" width="23" style="128" customWidth="1"/>
    <col min="9" max="9" width="23.6640625" style="128" customWidth="1"/>
    <col min="10" max="10" width="20.83203125" style="128" customWidth="1"/>
    <col min="11" max="11" width="16.33203125" style="128" customWidth="1"/>
    <col min="12" max="12" width="25.83203125" style="128" customWidth="1"/>
    <col min="13" max="13" width="29.6640625" style="128" customWidth="1"/>
    <col min="14" max="14" width="24.83203125" style="128" customWidth="1"/>
    <col min="15" max="15" width="23.5" style="128" customWidth="1"/>
    <col min="16" max="16" width="31.5" style="128" customWidth="1"/>
    <col min="17" max="17" width="26" style="128" customWidth="1"/>
    <col min="18" max="16384" width="8.83203125" style="128"/>
  </cols>
  <sheetData>
    <row r="1" spans="1:17" ht="15" thickBot="1" x14ac:dyDescent="0.2">
      <c r="A1" s="128" t="s">
        <v>102</v>
      </c>
    </row>
    <row r="2" spans="1:17" x14ac:dyDescent="0.15">
      <c r="D2" s="252" t="s">
        <v>118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4"/>
    </row>
    <row r="3" spans="1:17" ht="40" customHeight="1" thickBot="1" x14ac:dyDescent="0.2">
      <c r="D3" s="190" t="s">
        <v>125</v>
      </c>
      <c r="E3" s="192" t="s">
        <v>126</v>
      </c>
      <c r="F3" s="192" t="s">
        <v>117</v>
      </c>
      <c r="G3" s="191" t="s">
        <v>116</v>
      </c>
      <c r="H3" s="191" t="s">
        <v>106</v>
      </c>
      <c r="I3" s="191" t="s">
        <v>107</v>
      </c>
      <c r="J3" s="192" t="s">
        <v>108</v>
      </c>
      <c r="K3" s="192" t="s">
        <v>109</v>
      </c>
      <c r="L3" s="192" t="s">
        <v>110</v>
      </c>
      <c r="M3" s="191" t="s">
        <v>111</v>
      </c>
      <c r="N3" s="191" t="s">
        <v>112</v>
      </c>
      <c r="O3" s="191" t="s">
        <v>113</v>
      </c>
      <c r="P3" s="191" t="s">
        <v>114</v>
      </c>
      <c r="Q3" s="193" t="s">
        <v>115</v>
      </c>
    </row>
    <row r="4" spans="1:17" x14ac:dyDescent="0.15">
      <c r="C4" s="129">
        <v>43556</v>
      </c>
      <c r="D4" s="203">
        <f>J4+K4+L4</f>
        <v>23894.914464239999</v>
      </c>
      <c r="E4" s="194"/>
      <c r="F4" s="204"/>
      <c r="G4" s="194">
        <v>209680.29288858999</v>
      </c>
      <c r="H4" s="194">
        <v>141851.13025091001</v>
      </c>
      <c r="I4" s="194">
        <v>2148.3993824300001</v>
      </c>
      <c r="J4" s="194">
        <v>12031.66569489</v>
      </c>
      <c r="K4" s="194">
        <v>7888.4976862699996</v>
      </c>
      <c r="L4" s="194">
        <v>3974.7510830800002</v>
      </c>
      <c r="M4" s="194">
        <v>21119.393150430002</v>
      </c>
      <c r="N4" s="194">
        <v>7974.0536499999998</v>
      </c>
      <c r="O4" s="194">
        <v>7087.9093513199996</v>
      </c>
      <c r="P4" s="194"/>
      <c r="Q4" s="195"/>
    </row>
    <row r="5" spans="1:17" x14ac:dyDescent="0.15">
      <c r="C5" s="129">
        <v>43525</v>
      </c>
      <c r="D5" s="200">
        <f t="shared" ref="D5:D68" si="0">J5+K5+L5</f>
        <v>24037.60577699</v>
      </c>
      <c r="E5" s="196"/>
      <c r="F5" s="205"/>
      <c r="G5" s="196">
        <v>208404.63495244001</v>
      </c>
      <c r="H5" s="196">
        <v>140977.84750054</v>
      </c>
      <c r="I5" s="196">
        <v>2183.1004319499998</v>
      </c>
      <c r="J5" s="196">
        <v>12151.544403379999</v>
      </c>
      <c r="K5" s="196">
        <v>7875.6054076500004</v>
      </c>
      <c r="L5" s="196">
        <v>4010.45596596</v>
      </c>
      <c r="M5" s="196">
        <v>20777.948592230001</v>
      </c>
      <c r="N5" s="196">
        <v>7806.18001</v>
      </c>
      <c r="O5" s="196">
        <v>7061.7363513199998</v>
      </c>
      <c r="P5" s="196">
        <v>1260</v>
      </c>
      <c r="Q5" s="197">
        <v>3180</v>
      </c>
    </row>
    <row r="6" spans="1:17" x14ac:dyDescent="0.15">
      <c r="C6" s="129">
        <v>43497</v>
      </c>
      <c r="D6" s="200">
        <f t="shared" si="0"/>
        <v>23955.265146379999</v>
      </c>
      <c r="E6" s="196"/>
      <c r="F6" s="205"/>
      <c r="G6" s="196">
        <v>205677.91412030999</v>
      </c>
      <c r="H6" s="196">
        <v>139019.40794768001</v>
      </c>
      <c r="I6" s="196">
        <v>2168.7787232400001</v>
      </c>
      <c r="J6" s="196">
        <v>12258.569265399999</v>
      </c>
      <c r="K6" s="196">
        <v>7822.7802109499999</v>
      </c>
      <c r="L6" s="196">
        <v>3873.91567003</v>
      </c>
      <c r="M6" s="196">
        <v>20520.132177970001</v>
      </c>
      <c r="N6" s="196">
        <v>7552.9828699999998</v>
      </c>
      <c r="O6" s="196">
        <v>7049.5063513200002</v>
      </c>
      <c r="P6" s="196"/>
      <c r="Q6" s="197"/>
    </row>
    <row r="7" spans="1:17" x14ac:dyDescent="0.15">
      <c r="C7" s="129">
        <v>43466</v>
      </c>
      <c r="D7" s="200">
        <f t="shared" si="0"/>
        <v>24320.154856430003</v>
      </c>
      <c r="E7" s="196"/>
      <c r="F7" s="205"/>
      <c r="G7" s="196">
        <v>205071.95689746001</v>
      </c>
      <c r="H7" s="196">
        <v>138255.34376151999</v>
      </c>
      <c r="I7" s="196">
        <v>2183.2705669400002</v>
      </c>
      <c r="J7" s="196">
        <v>12309.409488290001</v>
      </c>
      <c r="K7" s="196">
        <v>7826.4810571099997</v>
      </c>
      <c r="L7" s="196">
        <v>4184.2643110299996</v>
      </c>
      <c r="M7" s="196">
        <v>20489.685083460001</v>
      </c>
      <c r="N7" s="196">
        <v>7375.8821200000002</v>
      </c>
      <c r="O7" s="196">
        <v>7037.5803513199999</v>
      </c>
      <c r="P7" s="196"/>
      <c r="Q7" s="197"/>
    </row>
    <row r="8" spans="1:17" x14ac:dyDescent="0.15">
      <c r="C8" s="129">
        <v>43435</v>
      </c>
      <c r="D8" s="200">
        <f t="shared" si="0"/>
        <v>24015.461604100001</v>
      </c>
      <c r="E8" s="196">
        <f>F8+J8+K8+L8</f>
        <v>46055.461604099997</v>
      </c>
      <c r="F8" s="196">
        <v>22040</v>
      </c>
      <c r="G8" s="196">
        <v>200747.03057942001</v>
      </c>
      <c r="H8" s="196">
        <v>134687.22866940001</v>
      </c>
      <c r="I8" s="196">
        <v>2212.41150367</v>
      </c>
      <c r="J8" s="196">
        <v>12359.602748810001</v>
      </c>
      <c r="K8" s="196">
        <v>7850.2292562800003</v>
      </c>
      <c r="L8" s="196">
        <v>3805.6295990100002</v>
      </c>
      <c r="M8" s="196">
        <v>20132.472470100001</v>
      </c>
      <c r="N8" s="196">
        <v>7267.0921200000003</v>
      </c>
      <c r="O8" s="196">
        <v>7008.665</v>
      </c>
      <c r="P8" s="196">
        <v>1279.5334901900001</v>
      </c>
      <c r="Q8" s="197">
        <v>3009.9099811800002</v>
      </c>
    </row>
    <row r="9" spans="1:17" x14ac:dyDescent="0.15">
      <c r="C9" s="129">
        <v>43405</v>
      </c>
      <c r="D9" s="200">
        <f t="shared" si="0"/>
        <v>24185.06624968</v>
      </c>
      <c r="E9" s="196">
        <f t="shared" ref="E9:E56" si="1">F9+J9+K9+L9</f>
        <v>46835.066249680007</v>
      </c>
      <c r="F9" s="196">
        <v>22650</v>
      </c>
      <c r="G9" s="196">
        <v>199293.46086369999</v>
      </c>
      <c r="H9" s="196">
        <v>133759.08223097</v>
      </c>
      <c r="I9" s="196">
        <v>2306.4713202299999</v>
      </c>
      <c r="J9" s="196">
        <v>12580.65125275</v>
      </c>
      <c r="K9" s="196">
        <v>7901.0930508000001</v>
      </c>
      <c r="L9" s="196">
        <v>3703.32194613</v>
      </c>
      <c r="M9" s="196">
        <v>19779.370420200001</v>
      </c>
      <c r="N9" s="196">
        <v>7230.88688</v>
      </c>
      <c r="O9" s="196">
        <v>6995.6270000000004</v>
      </c>
      <c r="P9" s="196">
        <v>1129.22735081</v>
      </c>
      <c r="Q9" s="197">
        <v>2758.0689890899998</v>
      </c>
    </row>
    <row r="10" spans="1:17" x14ac:dyDescent="0.15">
      <c r="C10" s="129">
        <v>43374</v>
      </c>
      <c r="D10" s="200">
        <f t="shared" si="0"/>
        <v>24375.500544990002</v>
      </c>
      <c r="E10" s="196">
        <f t="shared" si="1"/>
        <v>46805.500544989998</v>
      </c>
      <c r="F10" s="196">
        <v>22430</v>
      </c>
      <c r="G10" s="196">
        <v>197889.11941993001</v>
      </c>
      <c r="H10" s="196">
        <v>132528.84933731999</v>
      </c>
      <c r="I10" s="196">
        <v>2395.1011279999998</v>
      </c>
      <c r="J10" s="196">
        <v>12711.677837519999</v>
      </c>
      <c r="K10" s="196">
        <v>7947.8116385900003</v>
      </c>
      <c r="L10" s="196">
        <v>3716.01106888</v>
      </c>
      <c r="M10" s="196">
        <v>19502.067997499998</v>
      </c>
      <c r="N10" s="196">
        <v>7264.0765000000001</v>
      </c>
      <c r="O10" s="196">
        <v>6975.625</v>
      </c>
      <c r="P10" s="196">
        <v>1013.5321139500001</v>
      </c>
      <c r="Q10" s="197">
        <v>2685.1796838800001</v>
      </c>
    </row>
    <row r="11" spans="1:17" x14ac:dyDescent="0.15">
      <c r="C11" s="129">
        <v>43344</v>
      </c>
      <c r="D11" s="200">
        <f t="shared" si="0"/>
        <v>24642.983942550003</v>
      </c>
      <c r="E11" s="196">
        <f t="shared" si="1"/>
        <v>46412.983942550003</v>
      </c>
      <c r="F11" s="196">
        <v>21770</v>
      </c>
      <c r="G11" s="196">
        <v>197266.12969512001</v>
      </c>
      <c r="H11" s="196">
        <v>131814.72107622001</v>
      </c>
      <c r="I11" s="196">
        <v>2445.1697591699999</v>
      </c>
      <c r="J11" s="196">
        <v>12806.54114804</v>
      </c>
      <c r="K11" s="196">
        <v>8075.1023017099997</v>
      </c>
      <c r="L11" s="196">
        <v>3761.3404928</v>
      </c>
      <c r="M11" s="196">
        <v>19446.217716470001</v>
      </c>
      <c r="N11" s="196">
        <v>7177.3</v>
      </c>
      <c r="O11" s="196">
        <v>6958.0597845399998</v>
      </c>
      <c r="P11" s="196">
        <v>994.77700000000004</v>
      </c>
      <c r="Q11" s="197">
        <v>2640.5859999999998</v>
      </c>
    </row>
    <row r="12" spans="1:17" x14ac:dyDescent="0.15">
      <c r="C12" s="129">
        <v>43313</v>
      </c>
      <c r="D12" s="200">
        <f t="shared" si="0"/>
        <v>24931.829760050001</v>
      </c>
      <c r="E12" s="196">
        <f t="shared" si="1"/>
        <v>47251.829760050001</v>
      </c>
      <c r="F12" s="196">
        <v>22320</v>
      </c>
      <c r="G12" s="196">
        <v>195241.14871792</v>
      </c>
      <c r="H12" s="196">
        <v>130380.62115244</v>
      </c>
      <c r="I12" s="196">
        <v>2492.5664411399998</v>
      </c>
      <c r="J12" s="196">
        <v>12949.77358931</v>
      </c>
      <c r="K12" s="196">
        <v>8165.9590745900005</v>
      </c>
      <c r="L12" s="196">
        <v>3816.0970961500002</v>
      </c>
      <c r="M12" s="196">
        <v>19505.700910269999</v>
      </c>
      <c r="N12" s="196">
        <v>6438.4</v>
      </c>
      <c r="O12" s="196">
        <v>6930.8571146900003</v>
      </c>
      <c r="P12" s="196">
        <v>905.25199999999995</v>
      </c>
      <c r="Q12" s="197">
        <v>2479.0540000000001</v>
      </c>
    </row>
    <row r="13" spans="1:17" x14ac:dyDescent="0.15">
      <c r="C13" s="129">
        <v>43282</v>
      </c>
      <c r="D13" s="200">
        <f t="shared" si="0"/>
        <v>25199.214147229999</v>
      </c>
      <c r="E13" s="196">
        <f t="shared" si="1"/>
        <v>47169.214147230006</v>
      </c>
      <c r="F13" s="196">
        <v>21970</v>
      </c>
      <c r="G13" s="196">
        <v>193460.36593783999</v>
      </c>
      <c r="H13" s="196">
        <v>129066.62128094</v>
      </c>
      <c r="I13" s="196">
        <v>2523.9085816500001</v>
      </c>
      <c r="J13" s="196">
        <v>13070.43615598</v>
      </c>
      <c r="K13" s="196">
        <v>8234.8073798599999</v>
      </c>
      <c r="L13" s="196">
        <v>3893.9706113900002</v>
      </c>
      <c r="M13" s="196">
        <v>19263.224791929999</v>
      </c>
      <c r="N13" s="196">
        <v>6027.7991499999998</v>
      </c>
      <c r="O13" s="196">
        <v>6916.7961146899997</v>
      </c>
      <c r="P13" s="196">
        <v>855.14167459999999</v>
      </c>
      <c r="Q13" s="197">
        <v>2441.3669479</v>
      </c>
    </row>
    <row r="14" spans="1:17" x14ac:dyDescent="0.15">
      <c r="C14" s="129">
        <v>43252</v>
      </c>
      <c r="D14" s="200">
        <f t="shared" si="0"/>
        <v>25687.832466560001</v>
      </c>
      <c r="E14" s="196">
        <f t="shared" si="1"/>
        <v>46567.832466560001</v>
      </c>
      <c r="F14" s="196">
        <v>20880</v>
      </c>
      <c r="G14" s="196">
        <v>192366.77914828999</v>
      </c>
      <c r="H14" s="196">
        <v>127780.50607615001</v>
      </c>
      <c r="I14" s="196">
        <v>2526.2136444600001</v>
      </c>
      <c r="J14" s="196">
        <v>13165.48457739</v>
      </c>
      <c r="K14" s="196">
        <v>8353.9985082500007</v>
      </c>
      <c r="L14" s="196">
        <v>4168.3493809199999</v>
      </c>
      <c r="M14" s="196">
        <v>19189.198701770001</v>
      </c>
      <c r="N14" s="196">
        <v>5842.7179500000002</v>
      </c>
      <c r="O14" s="196">
        <v>6899.2631146900003</v>
      </c>
      <c r="P14" s="196">
        <v>842.85014766999996</v>
      </c>
      <c r="Q14" s="197">
        <v>2423.7950000000001</v>
      </c>
    </row>
    <row r="15" spans="1:17" x14ac:dyDescent="0.15">
      <c r="C15" s="129">
        <v>43221</v>
      </c>
      <c r="D15" s="200">
        <f t="shared" si="0"/>
        <v>26379.301530389999</v>
      </c>
      <c r="E15" s="196">
        <f t="shared" si="1"/>
        <v>48659.301530389996</v>
      </c>
      <c r="F15" s="196">
        <v>22280</v>
      </c>
      <c r="G15" s="196">
        <v>190941.43461728</v>
      </c>
      <c r="H15" s="196">
        <v>126101.77188843</v>
      </c>
      <c r="I15" s="196">
        <v>2485.17313203</v>
      </c>
      <c r="J15" s="196">
        <v>13329.69623417</v>
      </c>
      <c r="K15" s="196">
        <v>8516.3358563099991</v>
      </c>
      <c r="L15" s="196">
        <v>4533.2694399100001</v>
      </c>
      <c r="M15" s="196">
        <v>19136.647904199999</v>
      </c>
      <c r="N15" s="196">
        <v>5740.8177100000003</v>
      </c>
      <c r="O15" s="196">
        <v>6873.46711469</v>
      </c>
      <c r="P15" s="196">
        <v>815.67203695000001</v>
      </c>
      <c r="Q15" s="197">
        <v>2250.0479999999998</v>
      </c>
    </row>
    <row r="16" spans="1:17" x14ac:dyDescent="0.15">
      <c r="C16" s="129">
        <v>43191</v>
      </c>
      <c r="D16" s="200">
        <f t="shared" si="0"/>
        <v>26761.646839659996</v>
      </c>
      <c r="E16" s="196">
        <f t="shared" si="1"/>
        <v>49571.646839660003</v>
      </c>
      <c r="F16" s="196">
        <v>22810</v>
      </c>
      <c r="G16" s="196">
        <v>189922.35683383999</v>
      </c>
      <c r="H16" s="196">
        <v>124962.15353145001</v>
      </c>
      <c r="I16" s="196">
        <v>2478.7419729600001</v>
      </c>
      <c r="J16" s="196">
        <v>13510.086367469999</v>
      </c>
      <c r="K16" s="196">
        <v>8544.2244437299996</v>
      </c>
      <c r="L16" s="196">
        <v>4707.3360284600003</v>
      </c>
      <c r="M16" s="196">
        <v>19117.2682222</v>
      </c>
      <c r="N16" s="196">
        <v>5639.6619899999996</v>
      </c>
      <c r="O16" s="196">
        <v>6829.7031146899999</v>
      </c>
      <c r="P16" s="196">
        <v>778.02149426999995</v>
      </c>
      <c r="Q16" s="197">
        <v>2202.1640000000002</v>
      </c>
    </row>
    <row r="17" spans="3:17" x14ac:dyDescent="0.15">
      <c r="C17" s="129">
        <v>43160</v>
      </c>
      <c r="D17" s="200">
        <f t="shared" si="0"/>
        <v>26773.835634880001</v>
      </c>
      <c r="E17" s="196">
        <f t="shared" si="1"/>
        <v>48273.835634879993</v>
      </c>
      <c r="F17" s="196">
        <v>21500</v>
      </c>
      <c r="G17" s="196">
        <v>188279.94824778</v>
      </c>
      <c r="H17" s="196">
        <v>123863.41847752999</v>
      </c>
      <c r="I17" s="196">
        <v>2461.2761017500002</v>
      </c>
      <c r="J17" s="196">
        <v>13658.21404893</v>
      </c>
      <c r="K17" s="196">
        <v>8553.6465864599995</v>
      </c>
      <c r="L17" s="196">
        <v>4561.9749994900003</v>
      </c>
      <c r="M17" s="196">
        <v>18814.3525132</v>
      </c>
      <c r="N17" s="196">
        <v>5558.8785099999996</v>
      </c>
      <c r="O17" s="196">
        <v>6776.4141146900001</v>
      </c>
      <c r="P17" s="196">
        <v>695.88607014000002</v>
      </c>
      <c r="Q17" s="197">
        <v>2176.2820000000002</v>
      </c>
    </row>
    <row r="18" spans="3:17" x14ac:dyDescent="0.15">
      <c r="C18" s="129">
        <v>43132</v>
      </c>
      <c r="D18" s="200">
        <f t="shared" si="0"/>
        <v>27026.78747987</v>
      </c>
      <c r="E18" s="196">
        <f t="shared" si="1"/>
        <v>49606.78747987</v>
      </c>
      <c r="F18" s="196">
        <v>22580</v>
      </c>
      <c r="G18" s="196">
        <v>186840.29099599001</v>
      </c>
      <c r="H18" s="196">
        <v>122720.96164244</v>
      </c>
      <c r="I18" s="196">
        <v>2463.48744919</v>
      </c>
      <c r="J18" s="196">
        <v>13843.21671406</v>
      </c>
      <c r="K18" s="196">
        <v>8589.3364681399999</v>
      </c>
      <c r="L18" s="196">
        <v>4594.2342976700002</v>
      </c>
      <c r="M18" s="196">
        <v>18536.776790309999</v>
      </c>
      <c r="N18" s="196">
        <v>5492.7071400000004</v>
      </c>
      <c r="O18" s="196">
        <v>6735.9921146899997</v>
      </c>
      <c r="P18" s="196">
        <v>657.16696856999999</v>
      </c>
      <c r="Q18" s="197">
        <v>2052.8449999999998</v>
      </c>
    </row>
    <row r="19" spans="3:17" x14ac:dyDescent="0.15">
      <c r="C19" s="129">
        <v>43101</v>
      </c>
      <c r="D19" s="200">
        <f t="shared" si="0"/>
        <v>27025.204016250002</v>
      </c>
      <c r="E19" s="196">
        <f t="shared" si="1"/>
        <v>49205.204016249998</v>
      </c>
      <c r="F19" s="196">
        <v>22180</v>
      </c>
      <c r="G19" s="196">
        <v>185690.40909018999</v>
      </c>
      <c r="H19" s="196">
        <v>121701.01305867</v>
      </c>
      <c r="I19" s="196">
        <v>2456.58843222</v>
      </c>
      <c r="J19" s="196">
        <v>13918.235858219999</v>
      </c>
      <c r="K19" s="196">
        <v>8523.3073386600008</v>
      </c>
      <c r="L19" s="196">
        <v>4583.6608193700004</v>
      </c>
      <c r="M19" s="196">
        <v>18466.292668779999</v>
      </c>
      <c r="N19" s="196">
        <v>5481.9383900000003</v>
      </c>
      <c r="O19" s="196">
        <v>6698.09211469</v>
      </c>
      <c r="P19" s="196">
        <v>671.78796856999998</v>
      </c>
      <c r="Q19" s="197">
        <v>2026.7760000000001</v>
      </c>
    </row>
    <row r="20" spans="3:17" x14ac:dyDescent="0.15">
      <c r="C20" s="129">
        <v>43070</v>
      </c>
      <c r="D20" s="200">
        <f t="shared" si="0"/>
        <v>26941.990345279999</v>
      </c>
      <c r="E20" s="196">
        <f t="shared" si="1"/>
        <v>56481.990345279999</v>
      </c>
      <c r="F20" s="196">
        <v>29540</v>
      </c>
      <c r="G20" s="196">
        <v>182869.16310725</v>
      </c>
      <c r="H20" s="196">
        <v>119029.29601732</v>
      </c>
      <c r="I20" s="196">
        <v>2478.0128919099998</v>
      </c>
      <c r="J20" s="196">
        <v>13971.97367816</v>
      </c>
      <c r="K20" s="196">
        <v>8531.3894765299992</v>
      </c>
      <c r="L20" s="196">
        <v>4438.6271905900003</v>
      </c>
      <c r="M20" s="196">
        <v>18438.32384325</v>
      </c>
      <c r="N20" s="196">
        <v>5481.9383900000003</v>
      </c>
      <c r="O20" s="196">
        <v>6648.1151146900002</v>
      </c>
      <c r="P20" s="196">
        <v>685.52186857000004</v>
      </c>
      <c r="Q20" s="197">
        <v>1994.778</v>
      </c>
    </row>
    <row r="21" spans="3:17" x14ac:dyDescent="0.15">
      <c r="C21" s="129">
        <v>43040</v>
      </c>
      <c r="D21" s="200">
        <f t="shared" si="0"/>
        <v>26589.677658789999</v>
      </c>
      <c r="E21" s="196">
        <f t="shared" si="1"/>
        <v>56909.677658789995</v>
      </c>
      <c r="F21" s="196">
        <v>30320</v>
      </c>
      <c r="G21" s="196">
        <v>181383.83309751999</v>
      </c>
      <c r="H21" s="196">
        <v>118452.34695649</v>
      </c>
      <c r="I21" s="196">
        <v>2487.3182642100001</v>
      </c>
      <c r="J21" s="196">
        <v>13911.824576389999</v>
      </c>
      <c r="K21" s="196">
        <v>8306.8722237999991</v>
      </c>
      <c r="L21" s="196">
        <v>4370.9808585999999</v>
      </c>
      <c r="M21" s="196">
        <v>18400.652631249999</v>
      </c>
      <c r="N21" s="196">
        <v>5397.0553900000004</v>
      </c>
      <c r="O21" s="196">
        <v>6566.4430000000002</v>
      </c>
      <c r="P21" s="196">
        <v>537.91567370999996</v>
      </c>
      <c r="Q21" s="197">
        <v>1788.913</v>
      </c>
    </row>
    <row r="22" spans="3:17" x14ac:dyDescent="0.15">
      <c r="C22" s="129">
        <v>43009</v>
      </c>
      <c r="D22" s="200">
        <f t="shared" si="0"/>
        <v>26416.746342219998</v>
      </c>
      <c r="E22" s="196">
        <f t="shared" si="1"/>
        <v>56606.746342219994</v>
      </c>
      <c r="F22" s="196">
        <v>30190</v>
      </c>
      <c r="G22" s="196">
        <v>179532.44558781001</v>
      </c>
      <c r="H22" s="196">
        <v>117309.50082460001</v>
      </c>
      <c r="I22" s="196">
        <v>2481.1589160399999</v>
      </c>
      <c r="J22" s="196">
        <v>13883.78459981</v>
      </c>
      <c r="K22" s="196">
        <v>8163.4841278200001</v>
      </c>
      <c r="L22" s="196">
        <v>4369.4776145899996</v>
      </c>
      <c r="M22" s="196">
        <v>18300.862546249999</v>
      </c>
      <c r="N22" s="196">
        <v>5168.8832300000004</v>
      </c>
      <c r="O22" s="196">
        <v>6434.0889999999999</v>
      </c>
      <c r="P22" s="196">
        <v>513.06762090999996</v>
      </c>
      <c r="Q22" s="197">
        <v>1740.825</v>
      </c>
    </row>
    <row r="23" spans="3:17" x14ac:dyDescent="0.15">
      <c r="C23" s="129">
        <v>42979</v>
      </c>
      <c r="D23" s="200">
        <f t="shared" si="0"/>
        <v>26309.29377683</v>
      </c>
      <c r="E23" s="196">
        <f t="shared" si="1"/>
        <v>56109.293776830003</v>
      </c>
      <c r="F23" s="196">
        <v>29800</v>
      </c>
      <c r="G23" s="196">
        <v>178399.85140521999</v>
      </c>
      <c r="H23" s="196">
        <v>116645.97588307</v>
      </c>
      <c r="I23" s="196">
        <v>2484.5182010600001</v>
      </c>
      <c r="J23" s="196">
        <v>13879.457476830001</v>
      </c>
      <c r="K23" s="196">
        <v>8061.56943684</v>
      </c>
      <c r="L23" s="196">
        <v>4368.26686316</v>
      </c>
      <c r="M23" s="196">
        <v>18174.882974349999</v>
      </c>
      <c r="N23" s="196">
        <v>5037.35196</v>
      </c>
      <c r="O23" s="196">
        <v>6373.9539999999997</v>
      </c>
      <c r="P23" s="196">
        <v>506.98207160999999</v>
      </c>
      <c r="Q23" s="197">
        <v>1713.729</v>
      </c>
    </row>
    <row r="24" spans="3:17" x14ac:dyDescent="0.15">
      <c r="C24" s="129">
        <v>42948</v>
      </c>
      <c r="D24" s="200">
        <f t="shared" si="0"/>
        <v>25916.676796439999</v>
      </c>
      <c r="E24" s="196">
        <f t="shared" si="1"/>
        <v>55966.676796440006</v>
      </c>
      <c r="F24" s="196">
        <v>30050</v>
      </c>
      <c r="G24" s="196">
        <v>176206.36149223</v>
      </c>
      <c r="H24" s="196">
        <v>115457.49151084</v>
      </c>
      <c r="I24" s="196">
        <v>2494.4441008099998</v>
      </c>
      <c r="J24" s="196">
        <v>13801.98045904</v>
      </c>
      <c r="K24" s="196">
        <v>7824.7954881599999</v>
      </c>
      <c r="L24" s="196">
        <v>4289.9008492399998</v>
      </c>
      <c r="M24" s="196">
        <v>18019.23785609</v>
      </c>
      <c r="N24" s="196">
        <v>4785.6961700000002</v>
      </c>
      <c r="O24" s="196">
        <v>6322.0569999999998</v>
      </c>
      <c r="P24" s="196">
        <v>474.62491519999998</v>
      </c>
      <c r="Q24" s="197">
        <v>1586.136</v>
      </c>
    </row>
    <row r="25" spans="3:17" x14ac:dyDescent="0.15">
      <c r="C25" s="129">
        <v>42917</v>
      </c>
      <c r="D25" s="200">
        <f t="shared" si="0"/>
        <v>25786.331837830003</v>
      </c>
      <c r="E25" s="196">
        <f t="shared" si="1"/>
        <v>55686.331837830003</v>
      </c>
      <c r="F25" s="196">
        <v>29900</v>
      </c>
      <c r="G25" s="196">
        <v>174538.65814978999</v>
      </c>
      <c r="H25" s="196">
        <v>114310.8762138</v>
      </c>
      <c r="I25" s="196">
        <v>2576.0370619599998</v>
      </c>
      <c r="J25" s="196">
        <v>13810.14408301</v>
      </c>
      <c r="K25" s="196">
        <v>7710.5199764700001</v>
      </c>
      <c r="L25" s="196">
        <v>4265.6677783499999</v>
      </c>
      <c r="M25" s="196">
        <v>17888.17645599</v>
      </c>
      <c r="N25" s="196">
        <v>4593.3446899999999</v>
      </c>
      <c r="O25" s="196">
        <v>6256.7719999999999</v>
      </c>
      <c r="P25" s="196">
        <v>430.03932959999997</v>
      </c>
      <c r="Q25" s="197">
        <v>1561.127</v>
      </c>
    </row>
    <row r="26" spans="3:17" x14ac:dyDescent="0.15">
      <c r="C26" s="129">
        <v>42887</v>
      </c>
      <c r="D26" s="200">
        <f t="shared" si="0"/>
        <v>25850.555077980003</v>
      </c>
      <c r="E26" s="196">
        <f t="shared" si="1"/>
        <v>54230.555077979996</v>
      </c>
      <c r="F26" s="196">
        <v>28380</v>
      </c>
      <c r="G26" s="196">
        <v>173145.53270407999</v>
      </c>
      <c r="H26" s="196">
        <v>113395.72021352001</v>
      </c>
      <c r="I26" s="196">
        <v>2615.0430246300002</v>
      </c>
      <c r="J26" s="196">
        <v>13793.834195179999</v>
      </c>
      <c r="K26" s="196">
        <v>7587.3357202200004</v>
      </c>
      <c r="L26" s="196">
        <v>4469.3851625799998</v>
      </c>
      <c r="M26" s="196">
        <v>17664.144927249999</v>
      </c>
      <c r="N26" s="196">
        <v>4260.7679900000003</v>
      </c>
      <c r="O26" s="196">
        <v>6203.2120000000004</v>
      </c>
      <c r="P26" s="196">
        <v>480.4921913</v>
      </c>
      <c r="Q26" s="197">
        <v>1540.6320000000001</v>
      </c>
    </row>
    <row r="27" spans="3:17" x14ac:dyDescent="0.15">
      <c r="C27" s="129">
        <v>42856</v>
      </c>
      <c r="D27" s="200">
        <f t="shared" si="0"/>
        <v>25628.685327290001</v>
      </c>
      <c r="E27" s="196">
        <f t="shared" si="1"/>
        <v>55078.685327289997</v>
      </c>
      <c r="F27" s="196">
        <v>29450</v>
      </c>
      <c r="G27" s="196">
        <v>171107.77752457</v>
      </c>
      <c r="H27" s="196">
        <v>111948.28478238999</v>
      </c>
      <c r="I27" s="196">
        <v>2642.0376465300001</v>
      </c>
      <c r="J27" s="196">
        <v>13797.07986519</v>
      </c>
      <c r="K27" s="196">
        <v>7339.2600436900002</v>
      </c>
      <c r="L27" s="196">
        <v>4492.3454184100001</v>
      </c>
      <c r="M27" s="196">
        <v>17672.684190650001</v>
      </c>
      <c r="N27" s="196">
        <v>4061.6873099999998</v>
      </c>
      <c r="O27" s="196">
        <v>6154.5290000000005</v>
      </c>
      <c r="P27" s="196">
        <v>469.18666439999998</v>
      </c>
      <c r="Q27" s="197">
        <v>1409.7070000000001</v>
      </c>
    </row>
    <row r="28" spans="3:17" x14ac:dyDescent="0.15">
      <c r="C28" s="129">
        <v>42826</v>
      </c>
      <c r="D28" s="200">
        <f t="shared" si="0"/>
        <v>25599.71099996</v>
      </c>
      <c r="E28" s="196">
        <f t="shared" si="1"/>
        <v>55889.710999959992</v>
      </c>
      <c r="F28" s="196">
        <v>30290</v>
      </c>
      <c r="G28" s="196">
        <v>169834.66258241</v>
      </c>
      <c r="H28" s="196">
        <v>110770.24888662</v>
      </c>
      <c r="I28" s="196">
        <v>2663.4570235800002</v>
      </c>
      <c r="J28" s="196">
        <v>13824.847733709999</v>
      </c>
      <c r="K28" s="196">
        <v>7158.0163245399999</v>
      </c>
      <c r="L28" s="196">
        <v>4616.8469417099996</v>
      </c>
      <c r="M28" s="196">
        <v>17903.34528175</v>
      </c>
      <c r="N28" s="196">
        <v>3868.2767800000001</v>
      </c>
      <c r="O28" s="196">
        <v>6108.7449999999999</v>
      </c>
      <c r="P28" s="196">
        <v>439.82086809999998</v>
      </c>
      <c r="Q28" s="197">
        <v>1381.972</v>
      </c>
    </row>
    <row r="29" spans="3:17" x14ac:dyDescent="0.15">
      <c r="C29" s="129">
        <v>42795</v>
      </c>
      <c r="D29" s="200">
        <f t="shared" si="0"/>
        <v>25422.823037050002</v>
      </c>
      <c r="E29" s="196">
        <f t="shared" si="1"/>
        <v>54572.823037050002</v>
      </c>
      <c r="F29" s="196">
        <v>29150</v>
      </c>
      <c r="G29" s="196">
        <v>168313.32174086</v>
      </c>
      <c r="H29" s="196">
        <v>109689.68008104</v>
      </c>
      <c r="I29" s="196">
        <v>2694.1798813400001</v>
      </c>
      <c r="J29" s="196">
        <v>13829.689738769999</v>
      </c>
      <c r="K29" s="196">
        <v>7010.7379797100002</v>
      </c>
      <c r="L29" s="196">
        <v>4582.3953185700002</v>
      </c>
      <c r="M29" s="196">
        <v>17847.48444195</v>
      </c>
      <c r="N29" s="196">
        <v>3666.3464199999999</v>
      </c>
      <c r="O29" s="196">
        <v>6031.8379999999997</v>
      </c>
      <c r="P29" s="196">
        <v>490.30421540999998</v>
      </c>
      <c r="Q29" s="197">
        <v>1360.971</v>
      </c>
    </row>
    <row r="30" spans="3:17" x14ac:dyDescent="0.15">
      <c r="C30" s="129">
        <v>42767</v>
      </c>
      <c r="D30" s="200">
        <f t="shared" si="0"/>
        <v>24668.656565609999</v>
      </c>
      <c r="E30" s="196">
        <f t="shared" si="1"/>
        <v>54508.656565609999</v>
      </c>
      <c r="F30" s="196">
        <v>29840</v>
      </c>
      <c r="G30" s="196">
        <v>165929.14990369001</v>
      </c>
      <c r="H30" s="196">
        <v>108531.07445298</v>
      </c>
      <c r="I30" s="196">
        <v>2655.9811821200001</v>
      </c>
      <c r="J30" s="196">
        <v>13625.798273120001</v>
      </c>
      <c r="K30" s="196">
        <v>6699.48741058</v>
      </c>
      <c r="L30" s="196">
        <v>4343.3708819100002</v>
      </c>
      <c r="M30" s="196">
        <v>17808.4225181</v>
      </c>
      <c r="N30" s="196">
        <v>3485.77979</v>
      </c>
      <c r="O30" s="196">
        <v>5951.8289999999997</v>
      </c>
      <c r="P30" s="196">
        <v>473.88652952000001</v>
      </c>
      <c r="Q30" s="197">
        <v>1276.4069999999999</v>
      </c>
    </row>
    <row r="31" spans="3:17" x14ac:dyDescent="0.15">
      <c r="C31" s="129">
        <v>42736</v>
      </c>
      <c r="D31" s="200">
        <f t="shared" si="0"/>
        <v>24617.156023110001</v>
      </c>
      <c r="E31" s="196">
        <f t="shared" si="1"/>
        <v>54927.156023110001</v>
      </c>
      <c r="F31" s="196">
        <v>30310</v>
      </c>
      <c r="G31" s="196">
        <v>164829.48124173001</v>
      </c>
      <c r="H31" s="196">
        <v>107499.34262818001</v>
      </c>
      <c r="I31" s="196">
        <v>2612.9472790200002</v>
      </c>
      <c r="J31" s="196">
        <v>13508.620720430001</v>
      </c>
      <c r="K31" s="196">
        <v>6593.30586657</v>
      </c>
      <c r="L31" s="196">
        <v>4515.2294361100003</v>
      </c>
      <c r="M31" s="196">
        <v>17896.379597800002</v>
      </c>
      <c r="N31" s="196">
        <v>3485.77979</v>
      </c>
      <c r="O31" s="196">
        <v>5894.78690241</v>
      </c>
      <c r="P31" s="196">
        <v>474.92925952000002</v>
      </c>
      <c r="Q31" s="197">
        <v>1261.5429999999999</v>
      </c>
    </row>
    <row r="32" spans="3:17" x14ac:dyDescent="0.15">
      <c r="C32" s="129">
        <v>42705</v>
      </c>
      <c r="D32" s="200">
        <f t="shared" si="0"/>
        <v>23373.071111900001</v>
      </c>
      <c r="E32" s="196">
        <f t="shared" si="1"/>
        <v>52423.071111899997</v>
      </c>
      <c r="F32" s="196">
        <v>29050</v>
      </c>
      <c r="G32" s="196">
        <v>161260.28492703001</v>
      </c>
      <c r="H32" s="196">
        <v>105186.0425831</v>
      </c>
      <c r="I32" s="196">
        <v>2630.0533302200001</v>
      </c>
      <c r="J32" s="196">
        <v>13194.994316140001</v>
      </c>
      <c r="K32" s="196">
        <v>6275.8411149100002</v>
      </c>
      <c r="L32" s="196">
        <v>3902.2356808499999</v>
      </c>
      <c r="M32" s="196">
        <v>17919.91</v>
      </c>
      <c r="N32" s="196"/>
      <c r="O32" s="196">
        <v>5772.2479999999996</v>
      </c>
      <c r="P32" s="196"/>
      <c r="Q32" s="197"/>
    </row>
    <row r="33" spans="3:17" x14ac:dyDescent="0.15">
      <c r="C33" s="129">
        <v>42675</v>
      </c>
      <c r="D33" s="200">
        <f t="shared" si="0"/>
        <v>22684.666779530002</v>
      </c>
      <c r="E33" s="196">
        <f t="shared" si="1"/>
        <v>51794.666779530002</v>
      </c>
      <c r="F33" s="196">
        <v>29110</v>
      </c>
      <c r="G33" s="196">
        <v>159248.31703030999</v>
      </c>
      <c r="H33" s="196">
        <v>104194.9884823</v>
      </c>
      <c r="I33" s="196">
        <v>2650.5470148300001</v>
      </c>
      <c r="J33" s="196">
        <v>12794.166739509999</v>
      </c>
      <c r="K33" s="196">
        <v>6148.8882512600003</v>
      </c>
      <c r="L33" s="196">
        <v>3741.6117887599999</v>
      </c>
      <c r="M33" s="196">
        <v>18054.282999999999</v>
      </c>
      <c r="N33" s="196"/>
      <c r="O33" s="196">
        <v>5689.4123326999998</v>
      </c>
      <c r="P33" s="196"/>
      <c r="Q33" s="197"/>
    </row>
    <row r="34" spans="3:17" x14ac:dyDescent="0.15">
      <c r="C34" s="129">
        <v>42644</v>
      </c>
      <c r="D34" s="200">
        <f t="shared" si="0"/>
        <v>22205.632044440001</v>
      </c>
      <c r="E34" s="196">
        <f t="shared" si="1"/>
        <v>51075.632044440004</v>
      </c>
      <c r="F34" s="196">
        <v>28870</v>
      </c>
      <c r="G34" s="196">
        <v>156933.95593339999</v>
      </c>
      <c r="H34" s="196">
        <v>103348.66227784001</v>
      </c>
      <c r="I34" s="196">
        <v>2634.1181625099998</v>
      </c>
      <c r="J34" s="196">
        <v>12594.78425506</v>
      </c>
      <c r="K34" s="196">
        <v>5986.3611693700004</v>
      </c>
      <c r="L34" s="196">
        <v>3624.48662001</v>
      </c>
      <c r="M34" s="196">
        <v>17569.2668328</v>
      </c>
      <c r="N34" s="196"/>
      <c r="O34" s="196">
        <v>5603.3093326999997</v>
      </c>
      <c r="P34" s="196"/>
      <c r="Q34" s="197"/>
    </row>
    <row r="35" spans="3:17" x14ac:dyDescent="0.15">
      <c r="C35" s="129">
        <v>42614</v>
      </c>
      <c r="D35" s="200">
        <f t="shared" si="0"/>
        <v>22260.174343080002</v>
      </c>
      <c r="E35" s="196">
        <f t="shared" si="1"/>
        <v>50890.174343079998</v>
      </c>
      <c r="F35" s="196">
        <v>28630</v>
      </c>
      <c r="G35" s="196">
        <v>155943.92605352</v>
      </c>
      <c r="H35" s="196">
        <v>102747.62921771</v>
      </c>
      <c r="I35" s="196">
        <v>2633.67282252</v>
      </c>
      <c r="J35" s="196">
        <v>12522.276156080001</v>
      </c>
      <c r="K35" s="196">
        <v>5933.3591648800002</v>
      </c>
      <c r="L35" s="196">
        <v>3804.53902212</v>
      </c>
      <c r="M35" s="196">
        <v>17311.175449999999</v>
      </c>
      <c r="N35" s="196"/>
      <c r="O35" s="196">
        <v>5490.8483327000004</v>
      </c>
      <c r="P35" s="196"/>
      <c r="Q35" s="197"/>
    </row>
    <row r="36" spans="3:17" x14ac:dyDescent="0.15">
      <c r="C36" s="129">
        <v>42583</v>
      </c>
      <c r="D36" s="200">
        <f t="shared" si="0"/>
        <v>22232.326690810001</v>
      </c>
      <c r="E36" s="196">
        <f t="shared" si="1"/>
        <v>50452.326690809998</v>
      </c>
      <c r="F36" s="196">
        <v>28220</v>
      </c>
      <c r="G36" s="196">
        <v>153892.01877051001</v>
      </c>
      <c r="H36" s="196">
        <v>101484.8228527</v>
      </c>
      <c r="I36" s="196">
        <v>2687.6830926100001</v>
      </c>
      <c r="J36" s="196">
        <v>12377.11725376</v>
      </c>
      <c r="K36" s="196">
        <v>5827.6751426500005</v>
      </c>
      <c r="L36" s="196">
        <v>4027.5342943999999</v>
      </c>
      <c r="M36" s="196">
        <v>16980.769184799999</v>
      </c>
      <c r="N36" s="196"/>
      <c r="O36" s="196">
        <v>5354.0063326999998</v>
      </c>
      <c r="P36" s="196"/>
      <c r="Q36" s="197"/>
    </row>
    <row r="37" spans="3:17" x14ac:dyDescent="0.15">
      <c r="C37" s="129">
        <v>42552</v>
      </c>
      <c r="D37" s="200">
        <f t="shared" si="0"/>
        <v>22074.071889239996</v>
      </c>
      <c r="E37" s="196">
        <f t="shared" si="1"/>
        <v>49854.071889239996</v>
      </c>
      <c r="F37" s="196">
        <v>27780</v>
      </c>
      <c r="G37" s="196">
        <v>152037.15866707001</v>
      </c>
      <c r="H37" s="196">
        <v>100687.81041843</v>
      </c>
      <c r="I37" s="196">
        <v>2664.7372532300001</v>
      </c>
      <c r="J37" s="196">
        <v>12233.895780299999</v>
      </c>
      <c r="K37" s="196">
        <v>5775.05650694</v>
      </c>
      <c r="L37" s="196">
        <v>4065.1196020000002</v>
      </c>
      <c r="M37" s="196">
        <v>16627.1626808</v>
      </c>
      <c r="N37" s="196"/>
      <c r="O37" s="196">
        <v>5246.5253327</v>
      </c>
      <c r="P37" s="196"/>
      <c r="Q37" s="197"/>
    </row>
    <row r="38" spans="3:17" x14ac:dyDescent="0.15">
      <c r="C38" s="129">
        <v>42522</v>
      </c>
      <c r="D38" s="200">
        <f t="shared" si="0"/>
        <v>22366.478299659997</v>
      </c>
      <c r="E38" s="196">
        <f t="shared" si="1"/>
        <v>48646.478299659997</v>
      </c>
      <c r="F38" s="196">
        <v>26280</v>
      </c>
      <c r="G38" s="196">
        <v>151616.05315594</v>
      </c>
      <c r="H38" s="196">
        <v>100232.88091639</v>
      </c>
      <c r="I38" s="196">
        <v>2696.5755237799999</v>
      </c>
      <c r="J38" s="196">
        <v>12056.405456959999</v>
      </c>
      <c r="K38" s="196">
        <v>5733.1440484699997</v>
      </c>
      <c r="L38" s="196">
        <v>4576.9287942299998</v>
      </c>
      <c r="M38" s="196">
        <v>16493.410034799999</v>
      </c>
      <c r="N38" s="196"/>
      <c r="O38" s="196">
        <v>5127.4256513</v>
      </c>
      <c r="P38" s="196"/>
      <c r="Q38" s="197"/>
    </row>
    <row r="39" spans="3:17" x14ac:dyDescent="0.15">
      <c r="C39" s="129">
        <v>42491</v>
      </c>
      <c r="D39" s="200">
        <f t="shared" si="0"/>
        <v>22385.373769940001</v>
      </c>
      <c r="E39" s="196">
        <f t="shared" si="1"/>
        <v>48445.373769940008</v>
      </c>
      <c r="F39" s="196">
        <v>26060</v>
      </c>
      <c r="G39" s="196">
        <v>149308.70639142001</v>
      </c>
      <c r="H39" s="196">
        <v>98918.770165349997</v>
      </c>
      <c r="I39" s="196">
        <v>2702.0050219099999</v>
      </c>
      <c r="J39" s="196">
        <v>11884.275696950001</v>
      </c>
      <c r="K39" s="196">
        <v>5652.19527165</v>
      </c>
      <c r="L39" s="196">
        <v>4848.9028013400002</v>
      </c>
      <c r="M39" s="196">
        <v>16266.158458399999</v>
      </c>
      <c r="N39" s="196"/>
      <c r="O39" s="196">
        <v>5011.6168009000003</v>
      </c>
      <c r="P39" s="196"/>
      <c r="Q39" s="197"/>
    </row>
    <row r="40" spans="3:17" x14ac:dyDescent="0.15">
      <c r="C40" s="129">
        <v>42461</v>
      </c>
      <c r="D40" s="200">
        <f t="shared" si="0"/>
        <v>22723.36728549</v>
      </c>
      <c r="E40" s="196">
        <f t="shared" si="1"/>
        <v>48503.367285490007</v>
      </c>
      <c r="F40" s="196">
        <v>25780</v>
      </c>
      <c r="G40" s="196">
        <v>148327.21622917999</v>
      </c>
      <c r="H40" s="196">
        <v>97981.343396580007</v>
      </c>
      <c r="I40" s="196">
        <v>2704.5132723400002</v>
      </c>
      <c r="J40" s="196">
        <v>11727.71114379</v>
      </c>
      <c r="K40" s="196">
        <v>5640.07933718</v>
      </c>
      <c r="L40" s="196">
        <v>5355.5768045200002</v>
      </c>
      <c r="M40" s="196">
        <v>16235.919541499999</v>
      </c>
      <c r="N40" s="196"/>
      <c r="O40" s="196">
        <v>4904.2928008999997</v>
      </c>
      <c r="P40" s="196"/>
      <c r="Q40" s="197"/>
    </row>
    <row r="41" spans="3:17" x14ac:dyDescent="0.15">
      <c r="C41" s="129">
        <v>42430</v>
      </c>
      <c r="D41" s="200">
        <f t="shared" si="0"/>
        <v>22804.698836329997</v>
      </c>
      <c r="E41" s="196">
        <f t="shared" si="1"/>
        <v>47304.698836330004</v>
      </c>
      <c r="F41" s="196">
        <v>24500</v>
      </c>
      <c r="G41" s="196">
        <v>147127.02949376</v>
      </c>
      <c r="H41" s="196">
        <v>97417.138124730001</v>
      </c>
      <c r="I41" s="196">
        <v>2775.95843397</v>
      </c>
      <c r="J41" s="196">
        <v>11558.33729892</v>
      </c>
      <c r="K41" s="196">
        <v>5613.1789674000001</v>
      </c>
      <c r="L41" s="196">
        <v>5633.1825700099998</v>
      </c>
      <c r="M41" s="196">
        <v>15892.1874935</v>
      </c>
      <c r="N41" s="196"/>
      <c r="O41" s="196">
        <v>4809.1688009</v>
      </c>
      <c r="P41" s="196"/>
      <c r="Q41" s="197"/>
    </row>
    <row r="42" spans="3:17" x14ac:dyDescent="0.15">
      <c r="C42" s="129">
        <v>42401</v>
      </c>
      <c r="D42" s="200">
        <f t="shared" si="0"/>
        <v>22548.161890840001</v>
      </c>
      <c r="E42" s="196">
        <f t="shared" si="1"/>
        <v>47268.161890839998</v>
      </c>
      <c r="F42" s="196">
        <v>24720</v>
      </c>
      <c r="G42" s="196">
        <v>144537.58702412</v>
      </c>
      <c r="H42" s="196">
        <v>96099.581944439997</v>
      </c>
      <c r="I42" s="196">
        <v>2811.4453496800002</v>
      </c>
      <c r="J42" s="196">
        <v>11392.38019098</v>
      </c>
      <c r="K42" s="196">
        <v>5539.9374742299997</v>
      </c>
      <c r="L42" s="196">
        <v>5615.8442256300004</v>
      </c>
      <c r="M42" s="196">
        <v>15263.263288800001</v>
      </c>
      <c r="N42" s="196"/>
      <c r="O42" s="196">
        <v>4753.0188009000003</v>
      </c>
      <c r="P42" s="196"/>
      <c r="Q42" s="197"/>
    </row>
    <row r="43" spans="3:17" x14ac:dyDescent="0.15">
      <c r="C43" s="129">
        <v>42370</v>
      </c>
      <c r="D43" s="200">
        <f t="shared" si="0"/>
        <v>22722.780987890001</v>
      </c>
      <c r="E43" s="196">
        <f t="shared" si="1"/>
        <v>46342.780987889993</v>
      </c>
      <c r="F43" s="196">
        <v>23620</v>
      </c>
      <c r="G43" s="196">
        <v>143579.6874928</v>
      </c>
      <c r="H43" s="196">
        <v>95289.037713559999</v>
      </c>
      <c r="I43" s="196">
        <v>2871.2383224</v>
      </c>
      <c r="J43" s="196">
        <v>11227.34675518</v>
      </c>
      <c r="K43" s="196">
        <v>5509.0938302599998</v>
      </c>
      <c r="L43" s="196">
        <v>5986.3404024499996</v>
      </c>
      <c r="M43" s="196">
        <v>14973.3523453</v>
      </c>
      <c r="N43" s="196"/>
      <c r="O43" s="196">
        <v>4671.9988008999999</v>
      </c>
      <c r="P43" s="196"/>
      <c r="Q43" s="197"/>
    </row>
    <row r="44" spans="3:17" x14ac:dyDescent="0.15">
      <c r="C44" s="129">
        <v>42339</v>
      </c>
      <c r="D44" s="200">
        <f t="shared" si="0"/>
        <v>22318.141894549997</v>
      </c>
      <c r="E44" s="196">
        <f t="shared" si="1"/>
        <v>45818.141894549997</v>
      </c>
      <c r="F44" s="196">
        <v>23500</v>
      </c>
      <c r="G44" s="196">
        <v>138282.44677206001</v>
      </c>
      <c r="H44" s="196">
        <v>92752.13229044</v>
      </c>
      <c r="I44" s="196">
        <v>3019.3331029199999</v>
      </c>
      <c r="J44" s="196">
        <v>11009.85782331</v>
      </c>
      <c r="K44" s="196">
        <v>5453.9056595000002</v>
      </c>
      <c r="L44" s="196">
        <v>5854.37841174</v>
      </c>
      <c r="M44" s="196">
        <v>14625.817693499999</v>
      </c>
      <c r="N44" s="196"/>
      <c r="O44" s="196">
        <v>4525.1270000000004</v>
      </c>
      <c r="P44" s="196"/>
      <c r="Q44" s="197"/>
    </row>
    <row r="45" spans="3:17" x14ac:dyDescent="0.15">
      <c r="C45" s="129">
        <v>42309</v>
      </c>
      <c r="D45" s="200">
        <f t="shared" si="0"/>
        <v>21635.072611939999</v>
      </c>
      <c r="E45" s="196">
        <f t="shared" si="1"/>
        <v>44165.072611940006</v>
      </c>
      <c r="F45" s="196">
        <v>22530</v>
      </c>
      <c r="G45" s="196">
        <v>136231.0733821</v>
      </c>
      <c r="H45" s="196">
        <v>91920.255967329998</v>
      </c>
      <c r="I45" s="196">
        <v>3103.76904835</v>
      </c>
      <c r="J45" s="196">
        <v>10579.782726650001</v>
      </c>
      <c r="K45" s="196">
        <v>5355.5385096299997</v>
      </c>
      <c r="L45" s="196">
        <v>5699.7513756600001</v>
      </c>
      <c r="M45" s="196">
        <v>14149.5439606</v>
      </c>
      <c r="N45" s="196"/>
      <c r="O45" s="196">
        <v>4373.3789999999999</v>
      </c>
      <c r="P45" s="196"/>
      <c r="Q45" s="197"/>
    </row>
    <row r="46" spans="3:17" x14ac:dyDescent="0.15">
      <c r="C46" s="129">
        <v>42278</v>
      </c>
      <c r="D46" s="200">
        <f t="shared" si="0"/>
        <v>21828.57586719</v>
      </c>
      <c r="E46" s="196">
        <f t="shared" si="1"/>
        <v>43898.575867190004</v>
      </c>
      <c r="F46" s="196">
        <v>22070</v>
      </c>
      <c r="G46" s="196">
        <v>135183.52466811999</v>
      </c>
      <c r="H46" s="196">
        <v>91032.965724330003</v>
      </c>
      <c r="I46" s="196">
        <v>3195.0093299499999</v>
      </c>
      <c r="J46" s="196">
        <v>10488.738788639999</v>
      </c>
      <c r="K46" s="196">
        <v>5385.6320895400004</v>
      </c>
      <c r="L46" s="196">
        <v>5954.2049890099997</v>
      </c>
      <c r="M46" s="196">
        <v>13764.283512600001</v>
      </c>
      <c r="N46" s="196"/>
      <c r="O46" s="196">
        <v>4316.5559999999996</v>
      </c>
      <c r="P46" s="196"/>
      <c r="Q46" s="197"/>
    </row>
    <row r="47" spans="3:17" x14ac:dyDescent="0.15">
      <c r="C47" s="129">
        <v>42248</v>
      </c>
      <c r="D47" s="200">
        <f t="shared" si="0"/>
        <v>22079.38289923</v>
      </c>
      <c r="E47" s="196">
        <f t="shared" si="1"/>
        <v>43559.382899230004</v>
      </c>
      <c r="F47" s="196">
        <v>21480</v>
      </c>
      <c r="G47" s="196">
        <v>134702.79241940001</v>
      </c>
      <c r="H47" s="196">
        <v>90475.590157789993</v>
      </c>
      <c r="I47" s="196">
        <v>3332.9343647300002</v>
      </c>
      <c r="J47" s="196">
        <v>10349.772204430001</v>
      </c>
      <c r="K47" s="196">
        <v>5405.6842124799996</v>
      </c>
      <c r="L47" s="196">
        <v>6323.9264823200001</v>
      </c>
      <c r="M47" s="196">
        <v>13465.3972096</v>
      </c>
      <c r="N47" s="196"/>
      <c r="O47" s="196">
        <v>4304.4579999999996</v>
      </c>
      <c r="P47" s="196"/>
      <c r="Q47" s="197"/>
    </row>
    <row r="48" spans="3:17" x14ac:dyDescent="0.15">
      <c r="C48" s="129">
        <v>42217</v>
      </c>
      <c r="D48" s="200">
        <f t="shared" si="0"/>
        <v>21981.027404640001</v>
      </c>
      <c r="E48" s="196">
        <f t="shared" si="1"/>
        <v>43351.027404640001</v>
      </c>
      <c r="F48" s="196">
        <v>21370</v>
      </c>
      <c r="G48" s="196">
        <v>133415.84830139001</v>
      </c>
      <c r="H48" s="196">
        <v>89433.865671530002</v>
      </c>
      <c r="I48" s="196">
        <v>3582.70638676</v>
      </c>
      <c r="J48" s="196">
        <v>10107.60803342</v>
      </c>
      <c r="K48" s="196">
        <v>5421.5874416500001</v>
      </c>
      <c r="L48" s="196">
        <v>6451.8319295700003</v>
      </c>
      <c r="M48" s="196">
        <v>13097.833000000001</v>
      </c>
      <c r="N48" s="196"/>
      <c r="O48" s="196">
        <v>4269.5879999999997</v>
      </c>
      <c r="P48" s="196"/>
      <c r="Q48" s="197"/>
    </row>
    <row r="49" spans="3:17" x14ac:dyDescent="0.15">
      <c r="C49" s="129">
        <v>42186</v>
      </c>
      <c r="D49" s="200">
        <f t="shared" si="0"/>
        <v>21987.231651999999</v>
      </c>
      <c r="E49" s="196">
        <f t="shared" si="1"/>
        <v>42647.231652000002</v>
      </c>
      <c r="F49" s="196">
        <v>20660</v>
      </c>
      <c r="G49" s="196">
        <v>132214.54920000001</v>
      </c>
      <c r="H49" s="196">
        <v>88658.273709999994</v>
      </c>
      <c r="I49" s="196">
        <v>3490.2797479999999</v>
      </c>
      <c r="J49" s="196">
        <v>9987.7650479999993</v>
      </c>
      <c r="K49" s="196">
        <v>5389.8698789999999</v>
      </c>
      <c r="L49" s="196">
        <v>6609.5967250000003</v>
      </c>
      <c r="M49" s="196">
        <v>12808.647999999999</v>
      </c>
      <c r="N49" s="196"/>
      <c r="O49" s="196">
        <v>4221.6970000000001</v>
      </c>
      <c r="P49" s="196"/>
      <c r="Q49" s="197"/>
    </row>
    <row r="50" spans="3:17" x14ac:dyDescent="0.15">
      <c r="C50" s="129">
        <v>42156</v>
      </c>
      <c r="D50" s="200">
        <f t="shared" si="0"/>
        <v>22195.18602728</v>
      </c>
      <c r="E50" s="196">
        <f t="shared" si="1"/>
        <v>40715.186027280004</v>
      </c>
      <c r="F50" s="196">
        <v>18520</v>
      </c>
      <c r="G50" s="196">
        <v>131695.16910450999</v>
      </c>
      <c r="H50" s="196">
        <v>88069.22681629</v>
      </c>
      <c r="I50" s="196">
        <v>3501.4894312000001</v>
      </c>
      <c r="J50" s="196">
        <v>9873.8485987000004</v>
      </c>
      <c r="K50" s="196">
        <v>5379.9974404499999</v>
      </c>
      <c r="L50" s="196">
        <v>6941.3399881300002</v>
      </c>
      <c r="M50" s="196">
        <v>12717.451320100001</v>
      </c>
      <c r="N50" s="196"/>
      <c r="O50" s="196">
        <v>4160.2280000000001</v>
      </c>
      <c r="P50" s="196"/>
      <c r="Q50" s="197"/>
    </row>
    <row r="51" spans="3:17" x14ac:dyDescent="0.15">
      <c r="C51" s="129">
        <v>42125</v>
      </c>
      <c r="D51" s="200">
        <f t="shared" si="0"/>
        <v>22103.04376375</v>
      </c>
      <c r="E51" s="196">
        <f t="shared" si="1"/>
        <v>41033.04376375</v>
      </c>
      <c r="F51" s="196">
        <v>18930</v>
      </c>
      <c r="G51" s="196">
        <v>129904.70183799</v>
      </c>
      <c r="H51" s="196">
        <v>86745.270936469999</v>
      </c>
      <c r="I51" s="196">
        <v>3448.9013977200002</v>
      </c>
      <c r="J51" s="196">
        <v>9732.4500183700002</v>
      </c>
      <c r="K51" s="196">
        <v>5326.4074911600001</v>
      </c>
      <c r="L51" s="196">
        <v>7044.1862542199997</v>
      </c>
      <c r="M51" s="196">
        <v>12514.954820700001</v>
      </c>
      <c r="N51" s="196"/>
      <c r="O51" s="196">
        <v>4055.1032418700001</v>
      </c>
      <c r="P51" s="196"/>
      <c r="Q51" s="197"/>
    </row>
    <row r="52" spans="3:17" x14ac:dyDescent="0.15">
      <c r="C52" s="129">
        <v>42095</v>
      </c>
      <c r="D52" s="200">
        <f t="shared" si="0"/>
        <v>22000.215190729999</v>
      </c>
      <c r="E52" s="196">
        <f t="shared" si="1"/>
        <v>39910.215190729999</v>
      </c>
      <c r="F52" s="196">
        <v>17910</v>
      </c>
      <c r="G52" s="196">
        <v>128726.79045093</v>
      </c>
      <c r="H52" s="196">
        <v>85872.042068359995</v>
      </c>
      <c r="I52" s="196">
        <v>3430.7496823400002</v>
      </c>
      <c r="J52" s="196">
        <v>9702.23325062</v>
      </c>
      <c r="K52" s="196">
        <v>5345.9715639799997</v>
      </c>
      <c r="L52" s="196">
        <v>6952.0103761299997</v>
      </c>
      <c r="M52" s="196">
        <v>12340.425531909999</v>
      </c>
      <c r="N52" s="196"/>
      <c r="O52" s="196">
        <v>3993.4800326</v>
      </c>
      <c r="P52" s="196"/>
      <c r="Q52" s="197"/>
    </row>
    <row r="53" spans="3:17" x14ac:dyDescent="0.15">
      <c r="C53" s="129">
        <v>42064</v>
      </c>
      <c r="D53" s="200">
        <f t="shared" si="0"/>
        <v>21966.126805</v>
      </c>
      <c r="E53" s="196">
        <f t="shared" si="1"/>
        <v>38016.126805</v>
      </c>
      <c r="F53" s="196">
        <v>16050</v>
      </c>
      <c r="G53" s="196">
        <v>127677.5135</v>
      </c>
      <c r="H53" s="196">
        <v>85092.246440000003</v>
      </c>
      <c r="I53" s="196">
        <v>3485.1881050000002</v>
      </c>
      <c r="J53" s="196">
        <v>9667.0387809999993</v>
      </c>
      <c r="K53" s="196">
        <v>5347.4359510000004</v>
      </c>
      <c r="L53" s="196">
        <v>6951.6520730000002</v>
      </c>
      <c r="M53" s="196">
        <v>12169.69303</v>
      </c>
      <c r="N53" s="196"/>
      <c r="O53" s="196">
        <v>3937.6265262000002</v>
      </c>
      <c r="P53" s="196"/>
      <c r="Q53" s="197"/>
    </row>
    <row r="54" spans="3:17" x14ac:dyDescent="0.15">
      <c r="C54" s="129">
        <v>42036</v>
      </c>
      <c r="D54" s="200">
        <f t="shared" si="0"/>
        <v>21964.64569415</v>
      </c>
      <c r="E54" s="196">
        <f t="shared" si="1"/>
        <v>38384.64569415</v>
      </c>
      <c r="F54" s="196">
        <v>16420</v>
      </c>
      <c r="G54" s="196">
        <v>126441.88110026999</v>
      </c>
      <c r="H54" s="196">
        <v>84076.990376200003</v>
      </c>
      <c r="I54" s="196">
        <v>3482.0322180899998</v>
      </c>
      <c r="J54" s="196">
        <v>9555.3691275199999</v>
      </c>
      <c r="K54" s="196">
        <v>5357.8336557100001</v>
      </c>
      <c r="L54" s="196">
        <v>7051.44291092</v>
      </c>
      <c r="M54" s="196">
        <v>12018.9274448</v>
      </c>
      <c r="N54" s="196"/>
      <c r="O54" s="196">
        <v>3871.23064385</v>
      </c>
      <c r="P54" s="196"/>
      <c r="Q54" s="197"/>
    </row>
    <row r="55" spans="3:17" x14ac:dyDescent="0.15">
      <c r="C55" s="129">
        <v>42005</v>
      </c>
      <c r="D55" s="200">
        <f t="shared" si="0"/>
        <v>21892.272491999996</v>
      </c>
      <c r="E55" s="196">
        <f t="shared" si="1"/>
        <v>37562.272491999996</v>
      </c>
      <c r="F55" s="196">
        <v>15670</v>
      </c>
      <c r="G55" s="196">
        <v>125130.72870000001</v>
      </c>
      <c r="H55" s="196">
        <v>82954.900080000007</v>
      </c>
      <c r="I55" s="196">
        <v>3490.7343519999999</v>
      </c>
      <c r="J55" s="196">
        <v>9426.8737619999993</v>
      </c>
      <c r="K55" s="196">
        <v>5355.209151</v>
      </c>
      <c r="L55" s="196">
        <v>7110.1895789999999</v>
      </c>
      <c r="M55" s="196">
        <v>11957.762930000001</v>
      </c>
      <c r="N55" s="196"/>
      <c r="O55" s="196">
        <v>3817.1194810000002</v>
      </c>
      <c r="P55" s="196"/>
      <c r="Q55" s="197"/>
    </row>
    <row r="56" spans="3:17" x14ac:dyDescent="0.15">
      <c r="C56" s="129">
        <v>41974</v>
      </c>
      <c r="D56" s="200">
        <f t="shared" si="0"/>
        <v>21546</v>
      </c>
      <c r="E56" s="196">
        <f t="shared" si="1"/>
        <v>36566.75</v>
      </c>
      <c r="F56" s="196">
        <v>15020.75</v>
      </c>
      <c r="G56" s="196">
        <v>122859.1</v>
      </c>
      <c r="H56" s="196">
        <v>81430</v>
      </c>
      <c r="I56" s="196">
        <v>3470</v>
      </c>
      <c r="J56" s="196">
        <v>9330</v>
      </c>
      <c r="K56" s="196">
        <v>5350</v>
      </c>
      <c r="L56" s="196">
        <v>6866</v>
      </c>
      <c r="M56" s="196">
        <v>11690</v>
      </c>
      <c r="N56" s="196"/>
      <c r="O56" s="196">
        <v>3769</v>
      </c>
      <c r="P56" s="196"/>
      <c r="Q56" s="197"/>
    </row>
    <row r="57" spans="3:17" x14ac:dyDescent="0.15">
      <c r="C57" s="129">
        <v>41944</v>
      </c>
      <c r="D57" s="200"/>
      <c r="E57" s="196"/>
      <c r="F57" s="196">
        <v>15380</v>
      </c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7"/>
    </row>
    <row r="58" spans="3:17" x14ac:dyDescent="0.15">
      <c r="C58" s="129">
        <v>41913</v>
      </c>
      <c r="D58" s="200"/>
      <c r="E58" s="196"/>
      <c r="F58" s="196">
        <v>15320</v>
      </c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7"/>
    </row>
    <row r="59" spans="3:17" x14ac:dyDescent="0.15">
      <c r="C59" s="129">
        <v>41883</v>
      </c>
      <c r="D59" s="200">
        <f t="shared" si="0"/>
        <v>20989.26158549</v>
      </c>
      <c r="E59" s="196"/>
      <c r="F59" s="196">
        <v>14640</v>
      </c>
      <c r="G59" s="196">
        <v>119733.33333333</v>
      </c>
      <c r="H59" s="196">
        <v>79368.421052630001</v>
      </c>
      <c r="I59" s="196">
        <v>3600</v>
      </c>
      <c r="J59" s="196">
        <v>8712.1212121200006</v>
      </c>
      <c r="K59" s="196">
        <v>5191.9385796500001</v>
      </c>
      <c r="L59" s="196">
        <v>7085.2017937199998</v>
      </c>
      <c r="M59" s="196">
        <v>11187.707641200001</v>
      </c>
      <c r="N59" s="196"/>
      <c r="O59" s="196">
        <v>3662.69165247</v>
      </c>
      <c r="P59" s="196"/>
      <c r="Q59" s="197"/>
    </row>
    <row r="60" spans="3:17" x14ac:dyDescent="0.15">
      <c r="C60" s="129">
        <v>41852</v>
      </c>
      <c r="D60" s="200"/>
      <c r="E60" s="196"/>
      <c r="F60" s="196">
        <v>14750</v>
      </c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7"/>
    </row>
    <row r="61" spans="3:17" x14ac:dyDescent="0.15">
      <c r="C61" s="129">
        <v>41821</v>
      </c>
      <c r="D61" s="200"/>
      <c r="E61" s="196"/>
      <c r="F61" s="196">
        <v>14540</v>
      </c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3:17" x14ac:dyDescent="0.15">
      <c r="C62" s="129">
        <v>41791</v>
      </c>
      <c r="D62" s="200">
        <f t="shared" si="0"/>
        <v>21371.753192830001</v>
      </c>
      <c r="E62" s="196"/>
      <c r="F62" s="196">
        <v>12646.361000000001</v>
      </c>
      <c r="G62" s="196">
        <v>117587.13136729</v>
      </c>
      <c r="H62" s="196">
        <v>77390.158172230003</v>
      </c>
      <c r="I62" s="196">
        <v>3731.3432835799999</v>
      </c>
      <c r="J62" s="196">
        <v>8336.1486486499998</v>
      </c>
      <c r="K62" s="196">
        <v>5290.0688298900004</v>
      </c>
      <c r="L62" s="196">
        <v>7745.5357142900002</v>
      </c>
      <c r="M62" s="196">
        <v>10587.74139379</v>
      </c>
      <c r="N62" s="196"/>
      <c r="O62" s="196">
        <v>3546.4620630899999</v>
      </c>
      <c r="P62" s="196"/>
      <c r="Q62" s="197"/>
    </row>
    <row r="63" spans="3:17" x14ac:dyDescent="0.15">
      <c r="C63" s="129">
        <v>41760</v>
      </c>
      <c r="D63" s="200"/>
      <c r="E63" s="196"/>
      <c r="F63" s="196">
        <v>13960</v>
      </c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7"/>
    </row>
    <row r="64" spans="3:17" x14ac:dyDescent="0.15">
      <c r="C64" s="129">
        <v>41730</v>
      </c>
      <c r="D64" s="200"/>
      <c r="E64" s="196"/>
      <c r="F64" s="196">
        <v>13360</v>
      </c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7"/>
    </row>
    <row r="65" spans="3:17" x14ac:dyDescent="0.15">
      <c r="C65" s="129">
        <v>41699</v>
      </c>
      <c r="D65" s="200">
        <f t="shared" si="0"/>
        <v>20470.81488129</v>
      </c>
      <c r="E65" s="196"/>
      <c r="F65" s="196">
        <v>11370</v>
      </c>
      <c r="G65" s="196">
        <v>112949.51284322</v>
      </c>
      <c r="H65" s="196">
        <v>74640.350877189994</v>
      </c>
      <c r="I65" s="196">
        <v>3750</v>
      </c>
      <c r="J65" s="196">
        <v>7823.6245954699998</v>
      </c>
      <c r="K65" s="196">
        <v>5114.7227533499999</v>
      </c>
      <c r="L65" s="196">
        <v>7532.4675324700002</v>
      </c>
      <c r="M65" s="196">
        <v>9654.0627514099997</v>
      </c>
      <c r="N65" s="196"/>
      <c r="O65" s="196">
        <v>3465.2594547099998</v>
      </c>
      <c r="P65" s="196"/>
      <c r="Q65" s="197"/>
    </row>
    <row r="66" spans="3:17" x14ac:dyDescent="0.15">
      <c r="C66" s="129">
        <v>41671</v>
      </c>
      <c r="D66" s="200"/>
      <c r="E66" s="196"/>
      <c r="F66" s="196">
        <v>12120</v>
      </c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7"/>
    </row>
    <row r="67" spans="3:17" x14ac:dyDescent="0.15">
      <c r="C67" s="129">
        <v>41640</v>
      </c>
      <c r="D67" s="200"/>
      <c r="E67" s="196"/>
      <c r="F67" s="196">
        <v>12050</v>
      </c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7"/>
    </row>
    <row r="68" spans="3:17" x14ac:dyDescent="0.15">
      <c r="C68" s="129">
        <v>41609</v>
      </c>
      <c r="D68" s="200">
        <f t="shared" si="0"/>
        <v>18938.154278220001</v>
      </c>
      <c r="E68" s="196"/>
      <c r="F68" s="196">
        <v>10237.916999999999</v>
      </c>
      <c r="G68" s="196">
        <v>107457.5</v>
      </c>
      <c r="H68" s="196">
        <v>71681.338028169994</v>
      </c>
      <c r="I68" s="196">
        <v>3333.3333333300002</v>
      </c>
      <c r="J68" s="196">
        <v>7221.3622291000001</v>
      </c>
      <c r="K68" s="196">
        <v>4832.88166215</v>
      </c>
      <c r="L68" s="196">
        <v>6883.9103869700002</v>
      </c>
      <c r="M68" s="196">
        <v>9292.5278219400006</v>
      </c>
      <c r="N68" s="196"/>
      <c r="O68" s="196">
        <v>3371.7834960099999</v>
      </c>
      <c r="P68" s="196"/>
      <c r="Q68" s="197"/>
    </row>
    <row r="69" spans="3:17" x14ac:dyDescent="0.15">
      <c r="C69" s="129">
        <v>41579</v>
      </c>
      <c r="D69" s="200"/>
      <c r="E69" s="196"/>
      <c r="F69" s="196">
        <v>10460</v>
      </c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7"/>
    </row>
    <row r="70" spans="3:17" x14ac:dyDescent="0.15">
      <c r="C70" s="129">
        <v>41548</v>
      </c>
      <c r="D70" s="200"/>
      <c r="E70" s="196"/>
      <c r="F70" s="196">
        <v>10380</v>
      </c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7"/>
    </row>
    <row r="71" spans="3:17" x14ac:dyDescent="0.15">
      <c r="C71" s="129">
        <v>41518</v>
      </c>
      <c r="D71" s="200"/>
      <c r="E71" s="196"/>
      <c r="F71" s="196">
        <v>9900</v>
      </c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7"/>
    </row>
    <row r="72" spans="3:17" x14ac:dyDescent="0.15">
      <c r="C72" s="129">
        <v>41487</v>
      </c>
      <c r="D72" s="200"/>
      <c r="E72" s="196"/>
      <c r="F72" s="196">
        <v>10010</v>
      </c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7"/>
    </row>
    <row r="73" spans="3:17" x14ac:dyDescent="0.15">
      <c r="C73" s="129">
        <v>41456</v>
      </c>
      <c r="D73" s="200"/>
      <c r="E73" s="196"/>
      <c r="F73" s="196">
        <v>10010</v>
      </c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7"/>
    </row>
    <row r="74" spans="3:17" x14ac:dyDescent="0.15">
      <c r="C74" s="129">
        <v>41426</v>
      </c>
      <c r="D74" s="200"/>
      <c r="E74" s="196"/>
      <c r="F74" s="196">
        <v>9210</v>
      </c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7"/>
    </row>
    <row r="75" spans="3:17" x14ac:dyDescent="0.15">
      <c r="C75" s="129">
        <v>41395</v>
      </c>
      <c r="D75" s="200"/>
      <c r="E75" s="196"/>
      <c r="F75" s="196">
        <v>9850</v>
      </c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7"/>
    </row>
    <row r="76" spans="3:17" x14ac:dyDescent="0.15">
      <c r="C76" s="129">
        <v>41365</v>
      </c>
      <c r="D76" s="200"/>
      <c r="E76" s="196"/>
      <c r="F76" s="196">
        <v>9740</v>
      </c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7"/>
    </row>
    <row r="77" spans="3:17" x14ac:dyDescent="0.15">
      <c r="C77" s="129">
        <v>41334</v>
      </c>
      <c r="D77" s="200"/>
      <c r="E77" s="196"/>
      <c r="F77" s="196">
        <v>8270</v>
      </c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7"/>
    </row>
    <row r="78" spans="3:17" x14ac:dyDescent="0.15">
      <c r="C78" s="129">
        <v>41306</v>
      </c>
      <c r="D78" s="200"/>
      <c r="E78" s="196"/>
      <c r="F78" s="196">
        <v>8740</v>
      </c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7"/>
    </row>
    <row r="79" spans="3:17" x14ac:dyDescent="0.15">
      <c r="C79" s="129">
        <v>41275</v>
      </c>
      <c r="D79" s="200"/>
      <c r="E79" s="196"/>
      <c r="F79" s="196">
        <v>7950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7"/>
    </row>
    <row r="80" spans="3:17" x14ac:dyDescent="0.15">
      <c r="C80" s="129">
        <v>41244</v>
      </c>
      <c r="D80" s="200">
        <f t="shared" ref="D80:D86" si="2">J80+K80+L80</f>
        <v>14282.716409830002</v>
      </c>
      <c r="E80" s="196"/>
      <c r="F80" s="196"/>
      <c r="G80" s="196">
        <v>91418.6</v>
      </c>
      <c r="H80" s="196">
        <v>62768.246959869997</v>
      </c>
      <c r="I80" s="196">
        <v>3109.45273632</v>
      </c>
      <c r="J80" s="196">
        <v>5169.1927194700002</v>
      </c>
      <c r="K80" s="196">
        <v>2999.9265438500001</v>
      </c>
      <c r="L80" s="196">
        <v>6113.5971465100001</v>
      </c>
      <c r="M80" s="196">
        <v>7481.9064588900001</v>
      </c>
      <c r="N80" s="196"/>
      <c r="O80" s="196">
        <v>3160.0595089100002</v>
      </c>
      <c r="P80" s="196"/>
      <c r="Q80" s="197"/>
    </row>
    <row r="81" spans="3:17" x14ac:dyDescent="0.15">
      <c r="C81" s="129">
        <v>40878</v>
      </c>
      <c r="D81" s="200">
        <f t="shared" si="2"/>
        <v>11193.702002639999</v>
      </c>
      <c r="E81" s="196"/>
      <c r="F81" s="206"/>
      <c r="G81" s="196">
        <v>76747.8</v>
      </c>
      <c r="H81" s="196">
        <v>54581.084312929997</v>
      </c>
      <c r="I81" s="196">
        <v>2444.53831472</v>
      </c>
      <c r="J81" s="196">
        <v>4414.3404948500001</v>
      </c>
      <c r="K81" s="196">
        <v>1714.2437393499999</v>
      </c>
      <c r="L81" s="196">
        <v>5065.11776844</v>
      </c>
      <c r="M81" s="196">
        <v>5181.3756640499996</v>
      </c>
      <c r="N81" s="196"/>
      <c r="O81" s="196">
        <v>2909.8153857399998</v>
      </c>
      <c r="P81" s="196"/>
      <c r="Q81" s="197"/>
    </row>
    <row r="82" spans="3:17" x14ac:dyDescent="0.15">
      <c r="C82" s="129">
        <v>40513</v>
      </c>
      <c r="D82" s="200">
        <f t="shared" si="2"/>
        <v>9211.1299901599996</v>
      </c>
      <c r="E82" s="196"/>
      <c r="F82" s="206"/>
      <c r="G82" s="196">
        <v>64986.9</v>
      </c>
      <c r="H82" s="196">
        <v>47012.131191150002</v>
      </c>
      <c r="I82" s="196">
        <v>2161.3955037300002</v>
      </c>
      <c r="J82" s="196">
        <v>3642.19512777</v>
      </c>
      <c r="K82" s="196">
        <v>1510.3469069099999</v>
      </c>
      <c r="L82" s="196">
        <v>4058.5879554799999</v>
      </c>
      <c r="M82" s="196">
        <v>3804.2405756600001</v>
      </c>
      <c r="N82" s="196"/>
      <c r="O82" s="196">
        <v>2472.2305741199998</v>
      </c>
      <c r="P82" s="196"/>
      <c r="Q82" s="197"/>
    </row>
    <row r="83" spans="3:17" x14ac:dyDescent="0.15">
      <c r="C83" s="129">
        <v>40148</v>
      </c>
      <c r="D83" s="200">
        <f t="shared" si="2"/>
        <v>5372.9560578299997</v>
      </c>
      <c r="E83" s="196"/>
      <c r="F83" s="206"/>
      <c r="G83" s="196">
        <v>51183.5</v>
      </c>
      <c r="H83" s="196">
        <v>39209.450534739997</v>
      </c>
      <c r="I83" s="196">
        <v>1864.87964083</v>
      </c>
      <c r="J83" s="196">
        <v>2525.7941246599999</v>
      </c>
      <c r="K83" s="196">
        <v>1123.7700200199999</v>
      </c>
      <c r="L83" s="196">
        <v>1723.3919131499999</v>
      </c>
      <c r="M83" s="196">
        <v>2673.3946420699999</v>
      </c>
      <c r="N83" s="196"/>
      <c r="O83" s="196">
        <v>1888.6406219400001</v>
      </c>
      <c r="P83" s="196"/>
      <c r="Q83" s="197"/>
    </row>
    <row r="84" spans="3:17" x14ac:dyDescent="0.15">
      <c r="C84" s="129">
        <v>39783</v>
      </c>
      <c r="D84" s="200">
        <f t="shared" si="2"/>
        <v>3810.2366918400003</v>
      </c>
      <c r="E84" s="196"/>
      <c r="F84" s="206"/>
      <c r="G84" s="196">
        <v>37976.5</v>
      </c>
      <c r="H84" s="196">
        <v>29862.490887079999</v>
      </c>
      <c r="I84" s="196">
        <v>1199.27951179</v>
      </c>
      <c r="J84" s="196">
        <v>1859.93676338</v>
      </c>
      <c r="K84" s="196">
        <v>687.74175032000005</v>
      </c>
      <c r="L84" s="196">
        <v>1262.5581781400001</v>
      </c>
      <c r="M84" s="196">
        <v>1435.7651138900001</v>
      </c>
      <c r="N84" s="196"/>
      <c r="O84" s="196">
        <v>1596.4840422100001</v>
      </c>
      <c r="P84" s="196"/>
      <c r="Q84" s="197"/>
    </row>
    <row r="85" spans="3:17" x14ac:dyDescent="0.15">
      <c r="C85" s="129">
        <v>39417</v>
      </c>
      <c r="D85" s="200">
        <f t="shared" si="2"/>
        <v>2970.0477051500002</v>
      </c>
      <c r="E85" s="196"/>
      <c r="F85" s="206"/>
      <c r="G85" s="196">
        <v>32132.6</v>
      </c>
      <c r="H85" s="196">
        <v>25157.95356957</v>
      </c>
      <c r="I85" s="196">
        <v>1141.0842167400001</v>
      </c>
      <c r="J85" s="196">
        <v>1440.69462694</v>
      </c>
      <c r="K85" s="196">
        <v>373.16427039000001</v>
      </c>
      <c r="L85" s="196">
        <v>1156.18880782</v>
      </c>
      <c r="M85" s="196">
        <v>803.44997979000004</v>
      </c>
      <c r="N85" s="196"/>
      <c r="O85" s="196">
        <v>1356.40105541</v>
      </c>
      <c r="P85" s="196"/>
      <c r="Q85" s="197"/>
    </row>
    <row r="86" spans="3:17" x14ac:dyDescent="0.15">
      <c r="C86" s="129">
        <v>39052</v>
      </c>
      <c r="D86" s="200">
        <f t="shared" si="2"/>
        <v>1796.8649698499999</v>
      </c>
      <c r="E86" s="196"/>
      <c r="F86" s="206"/>
      <c r="G86" s="196">
        <v>26450</v>
      </c>
      <c r="H86" s="196">
        <v>21613.36217317</v>
      </c>
      <c r="I86" s="196">
        <v>936.08221225</v>
      </c>
      <c r="J86" s="196">
        <v>1109.07977439</v>
      </c>
      <c r="K86" s="196">
        <v>202.80666869000001</v>
      </c>
      <c r="L86" s="196">
        <v>484.97852676999997</v>
      </c>
      <c r="M86" s="196">
        <v>569.82268069999998</v>
      </c>
      <c r="N86" s="196"/>
      <c r="O86" s="196">
        <v>930.31622456000002</v>
      </c>
      <c r="P86" s="196"/>
      <c r="Q86" s="197"/>
    </row>
    <row r="87" spans="3:17" x14ac:dyDescent="0.15">
      <c r="C87" s="129">
        <v>38687</v>
      </c>
      <c r="D87" s="200"/>
      <c r="E87" s="196"/>
      <c r="F87" s="206"/>
      <c r="G87" s="196">
        <v>22426.5</v>
      </c>
      <c r="H87" s="196">
        <v>18584.146322590001</v>
      </c>
      <c r="I87" s="196">
        <v>858.79102042</v>
      </c>
      <c r="J87" s="196">
        <v>924.23314532999996</v>
      </c>
      <c r="K87" s="196"/>
      <c r="L87" s="196">
        <v>334.69877623999997</v>
      </c>
      <c r="M87" s="196">
        <v>337.77278050000001</v>
      </c>
      <c r="N87" s="196"/>
      <c r="O87" s="196">
        <v>826.94775516000004</v>
      </c>
      <c r="P87" s="196"/>
      <c r="Q87" s="197"/>
    </row>
    <row r="88" spans="3:17" x14ac:dyDescent="0.15">
      <c r="C88" s="129">
        <v>38322</v>
      </c>
      <c r="D88" s="200"/>
      <c r="E88" s="196"/>
      <c r="F88" s="206"/>
      <c r="G88" s="196">
        <v>20414.3</v>
      </c>
      <c r="H88" s="196">
        <v>16402.600461239999</v>
      </c>
      <c r="I88" s="196">
        <v>773.68560398</v>
      </c>
      <c r="J88" s="196">
        <v>826.68438759000003</v>
      </c>
      <c r="K88" s="196"/>
      <c r="L88" s="196">
        <v>332.37217104000001</v>
      </c>
      <c r="M88" s="196">
        <v>147.43464883999999</v>
      </c>
      <c r="N88" s="196"/>
      <c r="O88" s="196">
        <v>793.61588787000005</v>
      </c>
      <c r="P88" s="196"/>
      <c r="Q88" s="197"/>
    </row>
    <row r="89" spans="3:17" x14ac:dyDescent="0.15">
      <c r="C89" s="129">
        <v>37956</v>
      </c>
      <c r="D89" s="200"/>
      <c r="E89" s="196"/>
      <c r="F89" s="206"/>
      <c r="G89" s="196">
        <v>18165.5</v>
      </c>
      <c r="H89" s="196">
        <v>14350.481593390001</v>
      </c>
      <c r="I89" s="196">
        <v>662.40205820000006</v>
      </c>
      <c r="J89" s="196">
        <v>511.56212103000001</v>
      </c>
      <c r="K89" s="196"/>
      <c r="L89" s="196">
        <v>361.27409896</v>
      </c>
      <c r="M89" s="196">
        <v>141.76408542999999</v>
      </c>
      <c r="N89" s="196"/>
      <c r="O89" s="196">
        <v>731.44321463000006</v>
      </c>
      <c r="P89" s="196"/>
      <c r="Q89" s="197"/>
    </row>
    <row r="90" spans="3:17" ht="15" thickBot="1" x14ac:dyDescent="0.2">
      <c r="C90" s="129">
        <v>37591</v>
      </c>
      <c r="D90" s="207"/>
      <c r="E90" s="198"/>
      <c r="F90" s="208"/>
      <c r="G90" s="198">
        <v>14853.2</v>
      </c>
      <c r="H90" s="198">
        <v>11820.825035739999</v>
      </c>
      <c r="I90" s="198">
        <v>523.22437457000001</v>
      </c>
      <c r="J90" s="198">
        <v>451.51113948</v>
      </c>
      <c r="K90" s="198"/>
      <c r="L90" s="198">
        <v>159.855796</v>
      </c>
      <c r="M90" s="198">
        <v>60.869079190000001</v>
      </c>
      <c r="N90" s="198"/>
      <c r="O90" s="198">
        <v>677.26223576999996</v>
      </c>
      <c r="P90" s="198"/>
      <c r="Q90" s="199"/>
    </row>
    <row r="92" spans="3:17" x14ac:dyDescent="0.15">
      <c r="D92" s="128" t="s">
        <v>119</v>
      </c>
    </row>
    <row r="93" spans="3:17" x14ac:dyDescent="0.15">
      <c r="C93" s="201" t="s">
        <v>120</v>
      </c>
      <c r="D93" s="128" t="s">
        <v>122</v>
      </c>
      <c r="E93" s="201"/>
    </row>
    <row r="94" spans="3:17" x14ac:dyDescent="0.15">
      <c r="C94" s="201" t="s">
        <v>121</v>
      </c>
      <c r="D94" s="128" t="s">
        <v>123</v>
      </c>
      <c r="E94" s="201"/>
    </row>
    <row r="96" spans="3:17" x14ac:dyDescent="0.15">
      <c r="D96" s="202" t="s">
        <v>124</v>
      </c>
    </row>
  </sheetData>
  <mergeCells count="1">
    <mergeCell ref="D2:Q2"/>
  </mergeCells>
  <pageMargins left="0.7" right="0.7" top="0.75" bottom="0.75" header="0.3" footer="0.3"/>
  <pageSetup orientation="portrait" horizontalDpi="4294967292" verticalDpi="4294967292"/>
  <ignoredErrors>
    <ignoredError sqref="C93:C9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GDP and Debt Summary</vt:lpstr>
      <vt:lpstr>Debt Chart</vt:lpstr>
      <vt:lpstr>R&amp;R Data</vt:lpstr>
      <vt:lpstr>Shadow Banking Totals</vt:lpstr>
      <vt:lpstr>'GDP and Debt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A.J. Christensen</dc:creator>
  <cp:keywords/>
  <dc:description/>
  <cp:lastModifiedBy>Michael Grady</cp:lastModifiedBy>
  <cp:revision/>
  <dcterms:created xsi:type="dcterms:W3CDTF">2001-05-01T17:45:06Z</dcterms:created>
  <dcterms:modified xsi:type="dcterms:W3CDTF">2022-01-28T14:57:27Z</dcterms:modified>
  <cp:category/>
  <cp:contentStatus/>
</cp:coreProperties>
</file>